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isbursement from June 1999 to  Date\2017\"/>
    </mc:Choice>
  </mc:AlternateContent>
  <bookViews>
    <workbookView xWindow="0" yWindow="60" windowWidth="15195" windowHeight="9210" firstSheet="1" activeTab="3"/>
  </bookViews>
  <sheets>
    <sheet name="MONTHENTRY" sheetId="8" state="hidden" r:id="rId1"/>
    <sheet name="FG" sheetId="12" r:id="rId2"/>
    <sheet name="SG Details" sheetId="1" r:id="rId3"/>
    <sheet name="LGC Details" sheetId="2" r:id="rId4"/>
    <sheet name="sum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Details'!$A$1:$P$53</definedName>
    <definedName name="_xlnm.Print_Area" localSheetId="4">summ!$A$1:$H$44</definedName>
    <definedName name="_xlnm.Print_Titles" localSheetId="3">'LGC Details'!$1:$7</definedName>
  </definedNames>
  <calcPr calcId="152511"/>
</workbook>
</file>

<file path=xl/calcChain.xml><?xml version="1.0" encoding="utf-8"?>
<calcChain xmlns="http://schemas.openxmlformats.org/spreadsheetml/2006/main">
  <c r="C44" i="14" l="1"/>
  <c r="D44" i="14"/>
  <c r="E44" i="14"/>
  <c r="F44" i="14"/>
  <c r="G44" i="14"/>
  <c r="H44" i="14"/>
  <c r="S355" i="2"/>
  <c r="T27" i="2"/>
  <c r="I131" i="2" l="1"/>
  <c r="J131" i="2" s="1"/>
  <c r="I101" i="2"/>
  <c r="J101" i="2" s="1"/>
  <c r="I79" i="2"/>
  <c r="J79" i="2" s="1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F13" i="14"/>
  <c r="F15" i="14"/>
  <c r="F17" i="14"/>
  <c r="F21" i="14"/>
  <c r="F28" i="14"/>
  <c r="F31" i="14"/>
  <c r="F33" i="14"/>
  <c r="F34" i="14"/>
  <c r="F35" i="14"/>
  <c r="F36" i="14"/>
  <c r="F39" i="14"/>
  <c r="H28" i="12" l="1"/>
  <c r="G28" i="12"/>
  <c r="F28" i="12"/>
  <c r="D28" i="12"/>
  <c r="E27" i="12"/>
  <c r="E26" i="12"/>
  <c r="E25" i="12"/>
  <c r="E24" i="12"/>
  <c r="E23" i="12"/>
  <c r="E28" i="12" l="1"/>
  <c r="G14" i="12" l="1"/>
  <c r="G13" i="12"/>
  <c r="G12" i="12"/>
  <c r="G11" i="12"/>
  <c r="G10" i="12"/>
  <c r="G9" i="12"/>
  <c r="G8" i="12"/>
  <c r="G7" i="12"/>
  <c r="O41" i="1"/>
  <c r="O33" i="1"/>
  <c r="O25" i="1"/>
  <c r="O17" i="1"/>
  <c r="M46" i="1"/>
  <c r="L46" i="1"/>
  <c r="K46" i="1"/>
  <c r="H46" i="1"/>
  <c r="G46" i="1"/>
  <c r="F46" i="1"/>
  <c r="E46" i="1"/>
  <c r="D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46" i="1" s="1"/>
  <c r="N15" i="1"/>
  <c r="N14" i="1"/>
  <c r="N13" i="1"/>
  <c r="N12" i="1"/>
  <c r="N11" i="1"/>
  <c r="N10" i="1"/>
  <c r="J45" i="1"/>
  <c r="O45" i="1" s="1"/>
  <c r="J44" i="1"/>
  <c r="O44" i="1" s="1"/>
  <c r="J43" i="1"/>
  <c r="O43" i="1" s="1"/>
  <c r="J42" i="1"/>
  <c r="O42" i="1" s="1"/>
  <c r="J41" i="1"/>
  <c r="J40" i="1"/>
  <c r="O40" i="1" s="1"/>
  <c r="J39" i="1"/>
  <c r="O39" i="1" s="1"/>
  <c r="J38" i="1"/>
  <c r="O38" i="1" s="1"/>
  <c r="J37" i="1"/>
  <c r="O37" i="1" s="1"/>
  <c r="J36" i="1"/>
  <c r="O36" i="1" s="1"/>
  <c r="J35" i="1"/>
  <c r="O35" i="1" s="1"/>
  <c r="J34" i="1"/>
  <c r="O34" i="1" s="1"/>
  <c r="J33" i="1"/>
  <c r="J32" i="1"/>
  <c r="O32" i="1" s="1"/>
  <c r="J31" i="1"/>
  <c r="O31" i="1" s="1"/>
  <c r="J30" i="1"/>
  <c r="O30" i="1" s="1"/>
  <c r="J29" i="1"/>
  <c r="O29" i="1" s="1"/>
  <c r="J28" i="1"/>
  <c r="O28" i="1" s="1"/>
  <c r="J27" i="1"/>
  <c r="O27" i="1" s="1"/>
  <c r="J26" i="1"/>
  <c r="O26" i="1" s="1"/>
  <c r="J25" i="1"/>
  <c r="J24" i="1"/>
  <c r="O24" i="1" s="1"/>
  <c r="J23" i="1"/>
  <c r="O23" i="1" s="1"/>
  <c r="J22" i="1"/>
  <c r="O22" i="1" s="1"/>
  <c r="J21" i="1"/>
  <c r="O21" i="1" s="1"/>
  <c r="J20" i="1"/>
  <c r="O20" i="1" s="1"/>
  <c r="J19" i="1"/>
  <c r="O19" i="1" s="1"/>
  <c r="J18" i="1"/>
  <c r="O18" i="1" s="1"/>
  <c r="J17" i="1"/>
  <c r="J16" i="1"/>
  <c r="O16" i="1" s="1"/>
  <c r="J15" i="1"/>
  <c r="O15" i="1" s="1"/>
  <c r="J14" i="1"/>
  <c r="O14" i="1" s="1"/>
  <c r="J13" i="1"/>
  <c r="O13" i="1" s="1"/>
  <c r="J12" i="1"/>
  <c r="O12" i="1" s="1"/>
  <c r="J11" i="1"/>
  <c r="O11" i="1" s="1"/>
  <c r="I10" i="1"/>
  <c r="J10" i="1" s="1"/>
  <c r="J46" i="1" s="1"/>
  <c r="O46" i="1" l="1"/>
  <c r="O49" i="1" s="1"/>
  <c r="O10" i="1"/>
  <c r="I46" i="1"/>
  <c r="F15" i="12"/>
  <c r="E15" i="12"/>
  <c r="D15" i="12"/>
  <c r="C15" i="12"/>
  <c r="I25" i="12" l="1"/>
  <c r="I27" i="12"/>
  <c r="I23" i="12"/>
  <c r="I24" i="12"/>
  <c r="I26" i="12"/>
  <c r="G15" i="12"/>
  <c r="I28" i="12" l="1"/>
  <c r="C28" i="12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<sst xmlns="http://schemas.openxmlformats.org/spreadsheetml/2006/main" count="1091" uniqueCount="942">
  <si>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</si>
  <si>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</si>
  <si>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</si>
  <si>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</si>
  <si>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</si>
  <si>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</si>
  <si>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</si>
  <si>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</si>
  <si>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</si>
  <si>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Value Added Tax</t>
  </si>
  <si>
    <t>Contractual Obligation (ISPO)</t>
  </si>
  <si>
    <t>Net Statutory Allocation</t>
  </si>
  <si>
    <t>Total Net Amount</t>
  </si>
  <si>
    <t>Beneficiaries</t>
  </si>
  <si>
    <t>Table III</t>
  </si>
  <si>
    <t>Note :</t>
  </si>
  <si>
    <t>Deductions</t>
  </si>
  <si>
    <t>Total Gross Amount</t>
  </si>
  <si>
    <t>Federal Ministry of Finance, Abuja</t>
  </si>
  <si>
    <r>
      <t xml:space="preserve">Source: </t>
    </r>
    <r>
      <rPr>
        <b/>
        <sz val="16"/>
        <rFont val="Arial"/>
        <family val="2"/>
      </rPr>
      <t>Office of the Accountant-General of the Federation</t>
    </r>
  </si>
  <si>
    <t>13% Share of Derivation (Net)</t>
  </si>
  <si>
    <t>Payment for Fertilizer, State Water Supply Project, State Agricultural Project and National Fadama Project</t>
  </si>
  <si>
    <t>GROSS STATUTORY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</si>
  <si>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</si>
  <si>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</si>
  <si>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</si>
  <si>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</si>
  <si>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</si>
  <si>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</si>
  <si>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</si>
  <si>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</si>
  <si>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</si>
  <si>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</si>
  <si>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</si>
  <si>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</si>
  <si>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</si>
  <si>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</si>
  <si>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</si>
  <si>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</si>
  <si>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</si>
  <si>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</si>
  <si>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</si>
  <si>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</si>
  <si>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</si>
  <si>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</si>
  <si>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</si>
  <si>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</si>
  <si>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</si>
  <si>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</si>
  <si>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</si>
  <si>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</si>
  <si>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</si>
  <si>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</si>
  <si>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</si>
  <si>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</si>
  <si>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</si>
  <si>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</si>
  <si>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</si>
  <si>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</si>
  <si>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</si>
  <si>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</si>
  <si>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</si>
  <si>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</si>
  <si>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</si>
  <si>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</si>
  <si>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</si>
  <si>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UGWUNAGBO</t>
  </si>
  <si>
    <t>UKWA EAST</t>
  </si>
  <si>
    <t>UKWA WEST</t>
  </si>
  <si>
    <t>DEMSA</t>
  </si>
  <si>
    <t>FUFORE</t>
  </si>
  <si>
    <t>GANYE</t>
  </si>
  <si>
    <t>GUYUK</t>
  </si>
  <si>
    <t>HONG</t>
  </si>
  <si>
    <t>JADA</t>
  </si>
  <si>
    <t>LAMURDE</t>
  </si>
  <si>
    <t>MAYO-BELWA</t>
  </si>
  <si>
    <t>NUMAN</t>
  </si>
  <si>
    <t>SHELLENG</t>
  </si>
  <si>
    <t>SONG</t>
  </si>
  <si>
    <t>TOUNGO</t>
  </si>
  <si>
    <t>ABAK</t>
  </si>
  <si>
    <t>EASTERN OBOLO</t>
  </si>
  <si>
    <t>EKET</t>
  </si>
  <si>
    <t>MBO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</si>
  <si>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</si>
  <si>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</si>
  <si>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</si>
  <si>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</si>
  <si>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</si>
  <si>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</si>
  <si>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</si>
  <si>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</si>
  <si>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</si>
  <si>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</si>
  <si>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</si>
  <si>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</si>
  <si>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</si>
  <si>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</si>
  <si>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AWKA NORTH</t>
  </si>
  <si>
    <t>AWKA SOUTH</t>
  </si>
  <si>
    <t>AYAMELUM</t>
  </si>
  <si>
    <t>OGBARU</t>
  </si>
  <si>
    <t>ORUMBA NORTH</t>
  </si>
  <si>
    <t>ORUMBA SOUTH</t>
  </si>
  <si>
    <t>BOGORO</t>
  </si>
  <si>
    <t>DAMBAN</t>
  </si>
  <si>
    <t>DARAZO</t>
  </si>
  <si>
    <t>DASS</t>
  </si>
  <si>
    <t>GAMAWA</t>
  </si>
  <si>
    <t>GANJUWA</t>
  </si>
  <si>
    <t>JAMA'ARE</t>
  </si>
  <si>
    <t>KATAGUM</t>
  </si>
  <si>
    <t>TAFAWA BALEWA</t>
  </si>
  <si>
    <t>TORO</t>
  </si>
  <si>
    <t>BRASS</t>
  </si>
  <si>
    <t>EKERMOR</t>
  </si>
  <si>
    <t>KOLOKUMA/OPOKUMA</t>
  </si>
  <si>
    <t>NEMBE</t>
  </si>
  <si>
    <t>SAGBAMA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</si>
  <si>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</si>
  <si>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</si>
  <si>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</si>
  <si>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</si>
  <si>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</si>
  <si>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</si>
  <si>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</si>
  <si>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</si>
  <si>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</si>
  <si>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KWANDE</t>
  </si>
  <si>
    <t>LOGO</t>
  </si>
  <si>
    <t>OJU</t>
  </si>
  <si>
    <t>OKPOKWU</t>
  </si>
  <si>
    <t>OTUKPO</t>
  </si>
  <si>
    <t>TARKA</t>
  </si>
  <si>
    <t>UKUM</t>
  </si>
  <si>
    <t>USHONGO</t>
  </si>
  <si>
    <t>ABADAN</t>
  </si>
  <si>
    <t>BAMA</t>
  </si>
  <si>
    <t>BAYO</t>
  </si>
  <si>
    <t>DAMBOA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</si>
  <si>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</si>
  <si>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</si>
  <si>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</si>
  <si>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</si>
  <si>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</si>
  <si>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</si>
  <si>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</si>
  <si>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</si>
  <si>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</si>
  <si>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</si>
  <si>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MARTE</t>
  </si>
  <si>
    <t>MOBBAR</t>
  </si>
  <si>
    <t>MONGUNO</t>
  </si>
  <si>
    <t>NGALA</t>
  </si>
  <si>
    <t>AKAMKPA</t>
  </si>
  <si>
    <t>AKPABUYO</t>
  </si>
  <si>
    <t>BEKWARA</t>
  </si>
  <si>
    <t>CALABAR SOUTH</t>
  </si>
  <si>
    <t>ETUNG</t>
  </si>
  <si>
    <t>OBUBRA</t>
  </si>
  <si>
    <t>OBUDU</t>
  </si>
  <si>
    <t>OGAJA</t>
  </si>
  <si>
    <t>YAKURR</t>
  </si>
  <si>
    <t>YALA</t>
  </si>
  <si>
    <t>BURUTU</t>
  </si>
  <si>
    <t>NDOKWA EAST</t>
  </si>
  <si>
    <t>NDOKWA WEST</t>
  </si>
  <si>
    <t>OKPE</t>
  </si>
  <si>
    <t>SAPELE</t>
  </si>
  <si>
    <t>UDU</t>
  </si>
  <si>
    <t>EZZA NORTH</t>
  </si>
  <si>
    <t>EZZA SOUTH</t>
  </si>
  <si>
    <t>OHAOZARA</t>
  </si>
  <si>
    <t>OHAUKWU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</si>
  <si>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</si>
  <si>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</si>
  <si>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</si>
  <si>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</si>
  <si>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</si>
  <si>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</si>
  <si>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</si>
  <si>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</si>
  <si>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</si>
  <si>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OREDO</t>
  </si>
  <si>
    <t>OWAN EAST</t>
  </si>
  <si>
    <t>OWAN WEST</t>
  </si>
  <si>
    <t>UHUNMWODE</t>
  </si>
  <si>
    <t>EFON</t>
  </si>
  <si>
    <t>EMURE</t>
  </si>
  <si>
    <t>MOBA</t>
  </si>
  <si>
    <t>OYE</t>
  </si>
  <si>
    <t>AGWU</t>
  </si>
  <si>
    <t>ENUGU EAST</t>
  </si>
  <si>
    <t>ENUGU NORTH</t>
  </si>
  <si>
    <t>ENUGU SOUTH</t>
  </si>
  <si>
    <t>EZEAGU</t>
  </si>
  <si>
    <t>NKANU EAST</t>
  </si>
  <si>
    <t>NKANU WEST</t>
  </si>
  <si>
    <t>NSUKKA</t>
  </si>
  <si>
    <t>UDENU</t>
  </si>
  <si>
    <t>AKKO</t>
  </si>
  <si>
    <t>BALANGA</t>
  </si>
  <si>
    <t>DUKKU</t>
  </si>
  <si>
    <t>FUNAKAYE</t>
  </si>
  <si>
    <t>KALTUNGO</t>
  </si>
  <si>
    <t>NAFADA</t>
  </si>
  <si>
    <t>SHOMGOM</t>
  </si>
  <si>
    <t>YAMALTU/DEBA</t>
  </si>
  <si>
    <t>NGOR/OKPALA</t>
  </si>
  <si>
    <t>NJABA</t>
  </si>
  <si>
    <t>NKWANGELE</t>
  </si>
  <si>
    <t>NKWERRE</t>
  </si>
  <si>
    <t>OBOWO</t>
  </si>
  <si>
    <t>OGUTA</t>
  </si>
  <si>
    <t>ORLU</t>
  </si>
  <si>
    <t>ORSU</t>
  </si>
  <si>
    <t>ORU</t>
  </si>
  <si>
    <t>ORU WEST</t>
  </si>
  <si>
    <t>AUYO</t>
  </si>
  <si>
    <t>BABURA</t>
  </si>
  <si>
    <t>GAGARAWA</t>
  </si>
  <si>
    <t>DUTSE</t>
  </si>
  <si>
    <t>GUMEL</t>
  </si>
  <si>
    <t>GWARAM</t>
  </si>
  <si>
    <t>JAHUN</t>
  </si>
  <si>
    <t>KAUGAMA</t>
  </si>
  <si>
    <t>KAZAURE</t>
  </si>
  <si>
    <t>SULE TAKARKAR</t>
  </si>
  <si>
    <t>TAURA</t>
  </si>
  <si>
    <t>GWAGWADA</t>
  </si>
  <si>
    <t>JABA</t>
  </si>
  <si>
    <t>JEMA'A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</si>
  <si>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</si>
  <si>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</si>
  <si>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</si>
  <si>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</si>
  <si>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</si>
  <si>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</si>
  <si>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</si>
  <si>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</si>
  <si>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SANGA</t>
  </si>
  <si>
    <t>SOBA</t>
  </si>
  <si>
    <t>ZANGON KATAF</t>
  </si>
  <si>
    <t>ALBASU</t>
  </si>
  <si>
    <t>BUNKURE</t>
  </si>
  <si>
    <t>DALA</t>
  </si>
  <si>
    <t>DANBATTA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</si>
  <si>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</si>
  <si>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</si>
  <si>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</si>
  <si>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</si>
  <si>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</si>
  <si>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</si>
  <si>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</si>
  <si>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</si>
  <si>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</si>
  <si>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</si>
  <si>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KARAYE</t>
  </si>
  <si>
    <t>KUMBOTSO</t>
  </si>
  <si>
    <t>KURA</t>
  </si>
  <si>
    <t>MAKODA</t>
  </si>
  <si>
    <t>RANO</t>
  </si>
  <si>
    <t>ROGO</t>
  </si>
  <si>
    <t>SHANONO</t>
  </si>
  <si>
    <t>TOFA</t>
  </si>
  <si>
    <t>TSANYAWA</t>
  </si>
  <si>
    <t>TUDUN WADA</t>
  </si>
  <si>
    <t>UNGOGO</t>
  </si>
  <si>
    <t>WARAWA</t>
  </si>
  <si>
    <t>BATAGARAWA</t>
  </si>
  <si>
    <t>BAURE</t>
  </si>
  <si>
    <t>DAN-MUSA</t>
  </si>
  <si>
    <t>DANDUME</t>
  </si>
  <si>
    <t>DANJA</t>
  </si>
  <si>
    <t>DAURA</t>
  </si>
  <si>
    <t>FUNTUA</t>
  </si>
  <si>
    <t>KAFUR</t>
  </si>
  <si>
    <t>KANKARA</t>
  </si>
  <si>
    <t>KUSADA</t>
  </si>
  <si>
    <t>MATAZU</t>
  </si>
  <si>
    <t>MUSAWA</t>
  </si>
  <si>
    <t>SABUWA</t>
  </si>
  <si>
    <t>SAFANA</t>
  </si>
  <si>
    <t>SANDAMU</t>
  </si>
  <si>
    <t>ZANGO</t>
  </si>
  <si>
    <t>AREWA</t>
  </si>
  <si>
    <t>ARGUNGU</t>
  </si>
  <si>
    <t>BAGUDO</t>
  </si>
  <si>
    <t>BUNZA</t>
  </si>
  <si>
    <t>DANKO /WASAGU</t>
  </si>
  <si>
    <t>GWANDU</t>
  </si>
  <si>
    <t>JEGA</t>
  </si>
  <si>
    <t>KALGO</t>
  </si>
  <si>
    <t>KOKO/BESSE</t>
  </si>
  <si>
    <t>SAKABA</t>
  </si>
  <si>
    <t>SHANGA</t>
  </si>
  <si>
    <t>SURU</t>
  </si>
  <si>
    <t>ZURU</t>
  </si>
  <si>
    <t>AJAOKUTA</t>
  </si>
  <si>
    <t>ANKPA</t>
  </si>
  <si>
    <t>BASSA</t>
  </si>
  <si>
    <t>KABBA/BUNU</t>
  </si>
  <si>
    <t>KOTON KARFE</t>
  </si>
  <si>
    <t>MOPA-MURO</t>
  </si>
  <si>
    <t>OFU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</si>
  <si>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</si>
  <si>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</si>
  <si>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</si>
  <si>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</si>
  <si>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</si>
  <si>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</si>
  <si>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</si>
  <si>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</si>
  <si>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MORO</t>
  </si>
  <si>
    <t>OFFA</t>
  </si>
  <si>
    <t>OKE-ERO</t>
  </si>
  <si>
    <t>OYUN</t>
  </si>
  <si>
    <t>AGEGE</t>
  </si>
  <si>
    <t>APAPA</t>
  </si>
  <si>
    <t>BADAGRY</t>
  </si>
  <si>
    <t>EPE</t>
  </si>
  <si>
    <t>KOSOFE</t>
  </si>
  <si>
    <t>OJO</t>
  </si>
  <si>
    <t>SOMOLU</t>
  </si>
  <si>
    <t>SURULERE</t>
  </si>
  <si>
    <t>AKWANGA</t>
  </si>
  <si>
    <t>AWE</t>
  </si>
  <si>
    <t>DOMA</t>
  </si>
  <si>
    <t>KARU</t>
  </si>
  <si>
    <t>KEANA</t>
  </si>
  <si>
    <t>KOKONA</t>
  </si>
  <si>
    <t>TOTO</t>
  </si>
  <si>
    <t>WAMBA</t>
  </si>
  <si>
    <t>AGWARA</t>
  </si>
  <si>
    <t>BORGU</t>
  </si>
  <si>
    <t>BOSSO</t>
  </si>
  <si>
    <t>GBAKO</t>
  </si>
  <si>
    <t>GURARA</t>
  </si>
  <si>
    <t>KATCHA</t>
  </si>
  <si>
    <t>KONTAGORA</t>
  </si>
  <si>
    <t>LAVUN</t>
  </si>
  <si>
    <t>MAGAMA</t>
  </si>
  <si>
    <t>MASHEGU</t>
  </si>
  <si>
    <t>MOKWA</t>
  </si>
  <si>
    <t>MUYA</t>
  </si>
  <si>
    <t>SULEJA</t>
  </si>
  <si>
    <t>TAFA</t>
  </si>
  <si>
    <t>ABEOKUTA NORTH</t>
  </si>
  <si>
    <t>ABEOKUTA SOUTH</t>
  </si>
  <si>
    <t>ADO-ODO/OTA</t>
  </si>
  <si>
    <t>EGBADO NORTH</t>
  </si>
  <si>
    <t>EGBADO SOUTH</t>
  </si>
  <si>
    <t>EWEKORO</t>
  </si>
  <si>
    <t>ODOGBOLU</t>
  </si>
  <si>
    <t>AKOKO NORTH EAST</t>
  </si>
  <si>
    <t>AKOKO NORTH WEST</t>
  </si>
  <si>
    <t>AKOKO SOUTH WEST</t>
  </si>
  <si>
    <t>AKURE NORTH</t>
  </si>
  <si>
    <t>AKURE SOUTH</t>
  </si>
  <si>
    <t>ONDO EAST</t>
  </si>
  <si>
    <t>ONDO WEST</t>
  </si>
  <si>
    <t>OSE</t>
  </si>
  <si>
    <t>OWO</t>
  </si>
  <si>
    <t>ATAKUMOSA EAST</t>
  </si>
  <si>
    <t>ATAKUMOSA WEST</t>
  </si>
  <si>
    <t>EDE NORTH</t>
  </si>
  <si>
    <t>EDE SOUTH</t>
  </si>
  <si>
    <t>EGBEDORE</t>
  </si>
  <si>
    <t>OLA-OLUWA</t>
  </si>
  <si>
    <t>OLORUNDA</t>
  </si>
  <si>
    <t>OROLU</t>
  </si>
  <si>
    <t>OSOGBO</t>
  </si>
  <si>
    <t>EGBEDA</t>
  </si>
  <si>
    <t>KAJOLA</t>
  </si>
  <si>
    <t>OGO-OLUWA</t>
  </si>
  <si>
    <t>OLUYOLE</t>
  </si>
  <si>
    <t>ORELOPE</t>
  </si>
  <si>
    <t>OYO WEST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</si>
  <si>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</si>
  <si>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</si>
  <si>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</si>
  <si>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</si>
  <si>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</si>
  <si>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</si>
  <si>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</si>
  <si>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</si>
  <si>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</si>
  <si>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QUAN-PAN</t>
  </si>
  <si>
    <t>SHENDAM</t>
  </si>
  <si>
    <t>WASE</t>
  </si>
  <si>
    <t>AHOADA</t>
  </si>
  <si>
    <t>AHOADA WEST</t>
  </si>
  <si>
    <t>AKUKUTORU</t>
  </si>
  <si>
    <t>BONNY</t>
  </si>
  <si>
    <t>DEGEMA</t>
  </si>
  <si>
    <t>ELEME</t>
  </si>
  <si>
    <t>EMOHUA</t>
  </si>
  <si>
    <t>ETCHE</t>
  </si>
  <si>
    <t>GONAKA</t>
  </si>
  <si>
    <t>KHANA</t>
  </si>
  <si>
    <t>OBUA/ODUAL</t>
  </si>
  <si>
    <t>OGU/BOLO</t>
  </si>
  <si>
    <t>OMUMMA</t>
  </si>
  <si>
    <t>OPOBO/NKORO</t>
  </si>
  <si>
    <t>PORT HARCOURT</t>
  </si>
  <si>
    <t>GADA</t>
  </si>
  <si>
    <t>GORONYO</t>
  </si>
  <si>
    <t>GUDU</t>
  </si>
  <si>
    <t>GWADABAWA</t>
  </si>
  <si>
    <t>KEBBE</t>
  </si>
  <si>
    <t>KWARE</t>
  </si>
  <si>
    <t>RABAH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</si>
  <si>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</si>
  <si>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</si>
  <si>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</si>
  <si>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</si>
  <si>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</si>
  <si>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</si>
  <si>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</si>
  <si>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</si>
  <si>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</si>
  <si>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DONGA</t>
  </si>
  <si>
    <t>GASHAKA</t>
  </si>
  <si>
    <t>GASSOL</t>
  </si>
  <si>
    <t>LAU</t>
  </si>
  <si>
    <t>SARDAUNA</t>
  </si>
  <si>
    <t>TAKUM</t>
  </si>
  <si>
    <t>USSA</t>
  </si>
  <si>
    <t>YORRO</t>
  </si>
  <si>
    <t>BADE</t>
  </si>
  <si>
    <t>DAMATURU</t>
  </si>
  <si>
    <t>FUNE</t>
  </si>
  <si>
    <t>GUJBA</t>
  </si>
  <si>
    <t>JAKUSKO</t>
  </si>
  <si>
    <t>KARASUWA</t>
  </si>
  <si>
    <t>NANGERE</t>
  </si>
  <si>
    <t>NGURU</t>
  </si>
  <si>
    <t>TARMUA</t>
  </si>
  <si>
    <t>ANKA</t>
  </si>
  <si>
    <t>BAKURA</t>
  </si>
  <si>
    <t>BUKKUYUM</t>
  </si>
  <si>
    <t>BUNGUDU</t>
  </si>
  <si>
    <t>GUSAU</t>
  </si>
  <si>
    <t>KAURA NAMODA</t>
  </si>
  <si>
    <t>MARADUN</t>
  </si>
  <si>
    <t>MARU</t>
  </si>
  <si>
    <t>TALATA MAFARA</t>
  </si>
  <si>
    <t>TSAFE</t>
  </si>
  <si>
    <t>GWAGWALADA</t>
  </si>
  <si>
    <t>KUJE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</si>
  <si>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</si>
  <si>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</si>
  <si>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</si>
  <si>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</si>
  <si>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</si>
  <si>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</si>
  <si>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</si>
  <si>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</si>
  <si>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</si>
  <si>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</si>
  <si>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</si>
  <si>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</si>
  <si>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</si>
  <si>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</si>
  <si>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</si>
  <si>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</si>
  <si>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</si>
  <si>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</si>
  <si>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</si>
  <si>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</si>
  <si>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</si>
  <si>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ADAMAWA TOTAL</t>
  </si>
  <si>
    <t>ANAMBRA TOTAL</t>
  </si>
  <si>
    <t>BAYELSA TOTAL</t>
  </si>
  <si>
    <t>BENUE TOTAL</t>
  </si>
  <si>
    <t>BORNO TOTAL</t>
  </si>
  <si>
    <t>DELTA TOTAL</t>
  </si>
  <si>
    <t>EDO TOTAL</t>
  </si>
  <si>
    <t>ENUGU TOTAL</t>
  </si>
  <si>
    <t>GOMBE TOTAL</t>
  </si>
  <si>
    <t>KADUNA TOTAL</t>
  </si>
  <si>
    <t>KANO TOTAL</t>
  </si>
  <si>
    <t>KWARA TOTAL</t>
  </si>
  <si>
    <t>LAGOS TOTAL</t>
  </si>
  <si>
    <t>NASSARAWA TOTAL</t>
  </si>
  <si>
    <t>OGUN TOTAL</t>
  </si>
  <si>
    <t>ONDO TOTAL</t>
  </si>
  <si>
    <t>OSUN TOTAL</t>
  </si>
  <si>
    <t>OYO TOTAL</t>
  </si>
  <si>
    <t>PLATEAU TOTAL</t>
  </si>
  <si>
    <t>SOKOTO TOTAL</t>
  </si>
  <si>
    <t>TARABA TOTAL</t>
  </si>
  <si>
    <t>YOBE TOTAL</t>
  </si>
  <si>
    <t>ZAMFARA TOTAL</t>
  </si>
  <si>
    <t>NASARAWA EGGON</t>
  </si>
  <si>
    <t>ODEDAH</t>
  </si>
  <si>
    <t>SHAGAMU</t>
  </si>
  <si>
    <t>AKOKO SOUTH EAST</t>
  </si>
  <si>
    <t>ESE-EDO</t>
  </si>
  <si>
    <t>BOLUWADURO</t>
  </si>
  <si>
    <t>OBOKUN</t>
  </si>
  <si>
    <t>OLORUNSOGO</t>
  </si>
  <si>
    <t>LAGELU</t>
  </si>
  <si>
    <t>OGBOMOSHO NORTH</t>
  </si>
  <si>
    <t>OGBOMOSHO SOUTH</t>
  </si>
  <si>
    <t>ONA-ARA</t>
  </si>
  <si>
    <t>OYO EAST</t>
  </si>
  <si>
    <t>Total (States)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</si>
  <si>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</si>
  <si>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</si>
  <si>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</si>
  <si>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</si>
  <si>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</si>
  <si>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</si>
  <si>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</si>
  <si>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</si>
  <si>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</si>
  <si>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</si>
  <si>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</si>
  <si>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</si>
  <si>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</si>
  <si>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</si>
  <si>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</si>
  <si>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</si>
  <si>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</si>
  <si>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……………………………………………………………</t>
  </si>
  <si>
    <t>Kemi Adeosun</t>
  </si>
  <si>
    <t>Hon. Minister of Finance</t>
  </si>
  <si>
    <t>Abuja. Nigeria.</t>
  </si>
  <si>
    <r>
      <t xml:space="preserve">Source: </t>
    </r>
    <r>
      <rPr>
        <b/>
        <sz val="18"/>
        <rFont val="Arial"/>
        <family val="2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</si>
  <si>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Arial"/>
        <family val="2"/>
      </rPr>
      <t>www.fmf.gov.ng</t>
    </r>
    <r>
      <rPr>
        <b/>
        <sz val="16"/>
        <rFont val="Arial"/>
        <family val="2"/>
      </rPr>
      <t xml:space="preserve"> and Office of Accountant-General of the Federation website </t>
    </r>
    <r>
      <rPr>
        <b/>
        <u/>
        <sz val="16"/>
        <rFont val="Arial"/>
        <family val="2"/>
      </rPr>
      <t>www.oagf.gov.ng</t>
    </r>
    <r>
      <rPr>
        <b/>
        <sz val="16"/>
        <rFont val="Arial"/>
        <family val="2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Arial"/>
        <family val="2"/>
      </rPr>
      <t>www.budgetoffice.gov.ng</t>
    </r>
    <r>
      <rPr>
        <b/>
        <sz val="16"/>
        <rFont val="Arial"/>
        <family val="2"/>
      </rPr>
      <t xml:space="preserve"> also contains information about the Budget.</t>
    </r>
  </si>
  <si>
    <t>Cost of Collections - FIRS</t>
  </si>
  <si>
    <t>Cost of Collection - DPR</t>
  </si>
  <si>
    <t>₦</t>
  </si>
  <si>
    <t>8 (4 + 5 +6+7)</t>
  </si>
  <si>
    <t>STATES</t>
  </si>
  <si>
    <t>Distribution of Additional 30Billion from NNPC</t>
  </si>
  <si>
    <t>Distribution of =N=0.944B Being Excess Bank Charges on Federation Acct</t>
  </si>
  <si>
    <t>14=6+11+12+13</t>
  </si>
  <si>
    <t>15=10+11+12+13</t>
  </si>
  <si>
    <t>FIRS Refund</t>
  </si>
  <si>
    <t>Summary of Gross Revenue Allocation by Federation Account Allocation Committee for the Month of October, 2017 Shared in November, 2017</t>
  </si>
  <si>
    <t>Distribution of Revenue Allocation to FGN by Federation Account Allocation Committee for the Month of October, 2017 Shared in November, 2017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</si>
  <si>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</si>
  <si>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Federal Mlnlstry of Flnance, Abuja</t>
  </si>
  <si>
    <t>Table lV</t>
  </si>
  <si>
    <t>ABlA</t>
  </si>
  <si>
    <t>KUNCHl</t>
  </si>
  <si>
    <t>MADOBl</t>
  </si>
  <si>
    <t>lKWUANO</t>
  </si>
  <si>
    <t>MlNJlBlR</t>
  </si>
  <si>
    <t>lSlALA NGWA NORTH</t>
  </si>
  <si>
    <t>lSlALA NGWA SOUTH</t>
  </si>
  <si>
    <t>lSUlKWUATO</t>
  </si>
  <si>
    <t>RlMlN GADO</t>
  </si>
  <si>
    <t>NNEOCHl</t>
  </si>
  <si>
    <t>OBlOMA NGWA</t>
  </si>
  <si>
    <t>OHAFlA</t>
  </si>
  <si>
    <t>SUMAlLA</t>
  </si>
  <si>
    <t>OSlSlOMA</t>
  </si>
  <si>
    <t>TAKAl</t>
  </si>
  <si>
    <t>TARAUNl</t>
  </si>
  <si>
    <t>UMUAHlA NORTH</t>
  </si>
  <si>
    <t>UMUAHlA SOUTH</t>
  </si>
  <si>
    <t>ABlA TOTAL</t>
  </si>
  <si>
    <t>WUDlL</t>
  </si>
  <si>
    <t>KATSlNA</t>
  </si>
  <si>
    <t>BAKORl</t>
  </si>
  <si>
    <t>GlREl</t>
  </si>
  <si>
    <t>GOMBl</t>
  </si>
  <si>
    <t>BATSARl</t>
  </si>
  <si>
    <t>BlNDAWA</t>
  </si>
  <si>
    <t>CHARANCHl</t>
  </si>
  <si>
    <t>MADAGALl</t>
  </si>
  <si>
    <t>MAlHA</t>
  </si>
  <si>
    <t>DUTSl</t>
  </si>
  <si>
    <t>MlCHlKA</t>
  </si>
  <si>
    <t>DUTSlNMA</t>
  </si>
  <si>
    <t>MUBl NORTH</t>
  </si>
  <si>
    <t>FASKARl</t>
  </si>
  <si>
    <t>MUBl SOUTH</t>
  </si>
  <si>
    <t>lNGAWA</t>
  </si>
  <si>
    <t>JlBlA</t>
  </si>
  <si>
    <t>KAlTA</t>
  </si>
  <si>
    <t>KANKlA</t>
  </si>
  <si>
    <t>AKWA lBOM</t>
  </si>
  <si>
    <t>KURFl</t>
  </si>
  <si>
    <t>EKPE ATAl</t>
  </si>
  <si>
    <t>MAlADUA</t>
  </si>
  <si>
    <t>ESSlEN UDlM</t>
  </si>
  <si>
    <t>MALUMFASHl</t>
  </si>
  <si>
    <t>ETlM EKPO</t>
  </si>
  <si>
    <t>MANl</t>
  </si>
  <si>
    <t>ETlNAN</t>
  </si>
  <si>
    <t>MASHl</t>
  </si>
  <si>
    <t>lBENO</t>
  </si>
  <si>
    <t>lBESlKPO ASUTAN</t>
  </si>
  <si>
    <t>lBlONO lBOM</t>
  </si>
  <si>
    <t>RlMl</t>
  </si>
  <si>
    <t>lKA</t>
  </si>
  <si>
    <t>lKONO</t>
  </si>
  <si>
    <t>lKOT ABASl</t>
  </si>
  <si>
    <t>lKOT EKPENE</t>
  </si>
  <si>
    <t>lNl</t>
  </si>
  <si>
    <t>KATSlNA TOTAL</t>
  </si>
  <si>
    <t>lTU</t>
  </si>
  <si>
    <t>KEBBl</t>
  </si>
  <si>
    <t>ALlERU</t>
  </si>
  <si>
    <t>MKPAT ENlN</t>
  </si>
  <si>
    <t>NSlT lBOM</t>
  </si>
  <si>
    <t>AUGlE</t>
  </si>
  <si>
    <t>NSlT UBlUM</t>
  </si>
  <si>
    <t>BlRNlN -KEBBl</t>
  </si>
  <si>
    <t>DANDl KAMBA</t>
  </si>
  <si>
    <t>FAKAl</t>
  </si>
  <si>
    <t>MAlYAMA</t>
  </si>
  <si>
    <t>NGASKl</t>
  </si>
  <si>
    <t>AKWA lBOM TOTAL</t>
  </si>
  <si>
    <t>YAURl</t>
  </si>
  <si>
    <t>ANlOCHA</t>
  </si>
  <si>
    <t>KEBBl TOTAL</t>
  </si>
  <si>
    <t>KOGl</t>
  </si>
  <si>
    <t>ADAVl</t>
  </si>
  <si>
    <t>DUNUKOFlA</t>
  </si>
  <si>
    <t>EKWUSlGWO</t>
  </si>
  <si>
    <t>lDEMlLl NORTH</t>
  </si>
  <si>
    <t>DEKlNA</t>
  </si>
  <si>
    <t>lDEMlLl SOUTH</t>
  </si>
  <si>
    <t>lBAJl</t>
  </si>
  <si>
    <t>lHlALA</t>
  </si>
  <si>
    <t>lDAH</t>
  </si>
  <si>
    <t>NJlKOKA</t>
  </si>
  <si>
    <t>lGALAMELA</t>
  </si>
  <si>
    <t>NNEWl NORTH</t>
  </si>
  <si>
    <t>lJUMU</t>
  </si>
  <si>
    <t>NNEWl SOUTH</t>
  </si>
  <si>
    <t>ONlSHA NORTH</t>
  </si>
  <si>
    <t>ONlSHA SOUTH</t>
  </si>
  <si>
    <t>OGORl/MAGONGO</t>
  </si>
  <si>
    <t>OYl</t>
  </si>
  <si>
    <t>OKEHl</t>
  </si>
  <si>
    <t>BAUCHl</t>
  </si>
  <si>
    <t>ALKALERl</t>
  </si>
  <si>
    <t>KOGl TOTAL</t>
  </si>
  <si>
    <t>GlADE</t>
  </si>
  <si>
    <t>EKlTl</t>
  </si>
  <si>
    <t>l/GADAU</t>
  </si>
  <si>
    <t>lFELODUN</t>
  </si>
  <si>
    <t>lLORlN EAST</t>
  </si>
  <si>
    <t>lLORlN SOUTH</t>
  </si>
  <si>
    <t>KlRFl</t>
  </si>
  <si>
    <t>lLORlN WEST</t>
  </si>
  <si>
    <t>MlSAU</t>
  </si>
  <si>
    <t>lREPODUN</t>
  </si>
  <si>
    <t>NlNGl</t>
  </si>
  <si>
    <t>KAl AMA</t>
  </si>
  <si>
    <t>SHlRA</t>
  </si>
  <si>
    <t>WARJl</t>
  </si>
  <si>
    <t>OSlN</t>
  </si>
  <si>
    <t>ZAKl</t>
  </si>
  <si>
    <t>BAUCHl TOTAL</t>
  </si>
  <si>
    <t>PATEGl</t>
  </si>
  <si>
    <t>AJEROMl/lFELODUN</t>
  </si>
  <si>
    <t>ALlMOSHO</t>
  </si>
  <si>
    <t>OGBlA</t>
  </si>
  <si>
    <t>AMOWO-ODOFlN</t>
  </si>
  <si>
    <t>SOUTHERN lJAW</t>
  </si>
  <si>
    <t>ETl-OSA</t>
  </si>
  <si>
    <t>lBEJU-LEKKl</t>
  </si>
  <si>
    <t>lFAKO/lJAYE</t>
  </si>
  <si>
    <t>lKEJA</t>
  </si>
  <si>
    <t>lKORODU</t>
  </si>
  <si>
    <t>LAGOS lSLAND</t>
  </si>
  <si>
    <t>LAGOS MAlNLAND</t>
  </si>
  <si>
    <t>MUSHlN</t>
  </si>
  <si>
    <t>KATSlNA ALA</t>
  </si>
  <si>
    <t>KONSHlSHA</t>
  </si>
  <si>
    <t>OSHODl/lSOLO</t>
  </si>
  <si>
    <t>MAKURDl</t>
  </si>
  <si>
    <t>OBl</t>
  </si>
  <si>
    <t>OGBADlBO</t>
  </si>
  <si>
    <t>OHlMlNl</t>
  </si>
  <si>
    <t>KEFFl</t>
  </si>
  <si>
    <t>LAFlA</t>
  </si>
  <si>
    <t>VANDElKYA</t>
  </si>
  <si>
    <t>ASKlRA UBA</t>
  </si>
  <si>
    <t>NlGER</t>
  </si>
  <si>
    <t>AGAlE</t>
  </si>
  <si>
    <t>BlU</t>
  </si>
  <si>
    <t>CHlBOK</t>
  </si>
  <si>
    <t>BlDA</t>
  </si>
  <si>
    <t>DlKWA</t>
  </si>
  <si>
    <t>GUBlO</t>
  </si>
  <si>
    <t>EDATl</t>
  </si>
  <si>
    <t>LAPAl</t>
  </si>
  <si>
    <t>MARlGA</t>
  </si>
  <si>
    <t>MlNNA</t>
  </si>
  <si>
    <t>MAGUMERl</t>
  </si>
  <si>
    <t>MAlDUGURl METRO</t>
  </si>
  <si>
    <t>PAlKORO</t>
  </si>
  <si>
    <t>RAFl</t>
  </si>
  <si>
    <t>RlJAU</t>
  </si>
  <si>
    <t>SHlRORO</t>
  </si>
  <si>
    <t>NGANZAl</t>
  </si>
  <si>
    <t>SHANl</t>
  </si>
  <si>
    <t>WUSHlSHl</t>
  </si>
  <si>
    <t>CROSS RlVER</t>
  </si>
  <si>
    <t>ABl</t>
  </si>
  <si>
    <t>NlGER TOTAL</t>
  </si>
  <si>
    <t>BAKASSl</t>
  </si>
  <si>
    <t>BlASE</t>
  </si>
  <si>
    <t>BOKl</t>
  </si>
  <si>
    <t>CALABAR MUNlClPAL</t>
  </si>
  <si>
    <t>lFO</t>
  </si>
  <si>
    <t>lJEBU EAST</t>
  </si>
  <si>
    <t>lKOM</t>
  </si>
  <si>
    <t>lJEBU NORTH</t>
  </si>
  <si>
    <t>OBANLlKU</t>
  </si>
  <si>
    <t>lJEBU ODE</t>
  </si>
  <si>
    <t>lKENNE</t>
  </si>
  <si>
    <t>lJEBU NORTH EAST</t>
  </si>
  <si>
    <t>ODUKPANl</t>
  </si>
  <si>
    <t>lMEKO-AFON</t>
  </si>
  <si>
    <t>lPOKlA</t>
  </si>
  <si>
    <t>OBAFEMl/OWODE</t>
  </si>
  <si>
    <t>CROSS RlVER TOTAL</t>
  </si>
  <si>
    <t>ANlOCHA NORTH</t>
  </si>
  <si>
    <t>OGUN WATERSlDE</t>
  </si>
  <si>
    <t>ANlOCHA SOUTH</t>
  </si>
  <si>
    <t>BOMADl</t>
  </si>
  <si>
    <t>ETHlOPE EAST</t>
  </si>
  <si>
    <t>ETHlOPE WEST</t>
  </si>
  <si>
    <t>lKA NORTH EAST</t>
  </si>
  <si>
    <t>lKA SOUTH</t>
  </si>
  <si>
    <t>lSOKO NORTH</t>
  </si>
  <si>
    <t>lSOKO SOUTH</t>
  </si>
  <si>
    <t>lDANRE</t>
  </si>
  <si>
    <t>lFEDORE</t>
  </si>
  <si>
    <t>OKlTlPUPA</t>
  </si>
  <si>
    <t>lLAJE</t>
  </si>
  <si>
    <t>OSHlMlLl NORTH</t>
  </si>
  <si>
    <t>OSHlMlLl SOUTH</t>
  </si>
  <si>
    <t>lLE-OLUJl-OKElGBO</t>
  </si>
  <si>
    <t>PATANl</t>
  </si>
  <si>
    <t>lRELE</t>
  </si>
  <si>
    <t>ODlGBO</t>
  </si>
  <si>
    <t>UGHELLl NORTH</t>
  </si>
  <si>
    <t>UGHELLl SOUTH</t>
  </si>
  <si>
    <t>UKWUANl</t>
  </si>
  <si>
    <t>UVWlE</t>
  </si>
  <si>
    <t>WARRl SOUTH</t>
  </si>
  <si>
    <t>WARRl NORTH</t>
  </si>
  <si>
    <t>WARRl SOUTH-WEST</t>
  </si>
  <si>
    <t>AlYEDADE</t>
  </si>
  <si>
    <t>AlYEDlRE</t>
  </si>
  <si>
    <t>EBONYl</t>
  </si>
  <si>
    <t>ABAKALlKl</t>
  </si>
  <si>
    <t>AFlKPO NORTH</t>
  </si>
  <si>
    <t>BORlPE</t>
  </si>
  <si>
    <t xml:space="preserve">AFlKPO SOUTH </t>
  </si>
  <si>
    <t>EJlGBO</t>
  </si>
  <si>
    <t>lKWO</t>
  </si>
  <si>
    <t>lFE CENTRAL</t>
  </si>
  <si>
    <t>lSHlELU</t>
  </si>
  <si>
    <t>lFE EAST</t>
  </si>
  <si>
    <t>lVO</t>
  </si>
  <si>
    <t>lFE NORTH</t>
  </si>
  <si>
    <t>lZZl</t>
  </si>
  <si>
    <t>lFE SOUTH</t>
  </si>
  <si>
    <t>lFEDAYO</t>
  </si>
  <si>
    <t>ONlCHA</t>
  </si>
  <si>
    <t>lLA</t>
  </si>
  <si>
    <t>EBONYl TOTAL</t>
  </si>
  <si>
    <t>lLESHA EAST</t>
  </si>
  <si>
    <t>lLESHA WEST</t>
  </si>
  <si>
    <t>lREWOLE</t>
  </si>
  <si>
    <t>lSOKAN</t>
  </si>
  <si>
    <t>lWO</t>
  </si>
  <si>
    <t>ODO-OTlN</t>
  </si>
  <si>
    <t>lGUEBEN</t>
  </si>
  <si>
    <t>ORlADE</t>
  </si>
  <si>
    <t>lKPOBA OKHA</t>
  </si>
  <si>
    <t>ORHlONWON</t>
  </si>
  <si>
    <t>OVlA NORTH EAST</t>
  </si>
  <si>
    <t>AFlJlO</t>
  </si>
  <si>
    <t>OVlA SOUTH WEST</t>
  </si>
  <si>
    <t>AKlNYELE</t>
  </si>
  <si>
    <t>ATlBA</t>
  </si>
  <si>
    <t>ATlSBO</t>
  </si>
  <si>
    <t>lBADAN NORTH</t>
  </si>
  <si>
    <t>ADO EKlTl</t>
  </si>
  <si>
    <t>lBADAN NORTH EAST</t>
  </si>
  <si>
    <t>AlYEKlRE</t>
  </si>
  <si>
    <t>lBADAN NORTH WEST</t>
  </si>
  <si>
    <t>lBADAN SOUTH EAST</t>
  </si>
  <si>
    <t>EKlTl EAST</t>
  </si>
  <si>
    <t>lBADAN SOUTH WEST</t>
  </si>
  <si>
    <t>EKlTl SOUTH WEST</t>
  </si>
  <si>
    <t>lBARAPA CENTRAL</t>
  </si>
  <si>
    <t>EKlTl WEST</t>
  </si>
  <si>
    <t>lBARAPA NORTH</t>
  </si>
  <si>
    <t>lDO</t>
  </si>
  <si>
    <t>lDO-OSl</t>
  </si>
  <si>
    <t>SAKl WEST</t>
  </si>
  <si>
    <t>lJERO</t>
  </si>
  <si>
    <t>lFELOJU</t>
  </si>
  <si>
    <t>lKERE</t>
  </si>
  <si>
    <t>lREPO</t>
  </si>
  <si>
    <t>lKOLE</t>
  </si>
  <si>
    <t>lSEYlN</t>
  </si>
  <si>
    <t>lLEJEMEJl</t>
  </si>
  <si>
    <t>lTESlWAJU</t>
  </si>
  <si>
    <t>lREPODUN/lFELODUN</t>
  </si>
  <si>
    <t>lWAJOWA</t>
  </si>
  <si>
    <t>lSE/ORUN</t>
  </si>
  <si>
    <t>EKlTl TOTAL</t>
  </si>
  <si>
    <t>ANlNRl</t>
  </si>
  <si>
    <t>ORl lRE</t>
  </si>
  <si>
    <t>lGBO ETlTl</t>
  </si>
  <si>
    <t>lGBO EZE NORTH</t>
  </si>
  <si>
    <t>lGBO EZE SOUTH</t>
  </si>
  <si>
    <t>SAKl EAST</t>
  </si>
  <si>
    <t>lSl UZO</t>
  </si>
  <si>
    <t>lFEDAPO</t>
  </si>
  <si>
    <t>BARKlN LADl</t>
  </si>
  <si>
    <t>OJl RlVER</t>
  </si>
  <si>
    <t>UDl</t>
  </si>
  <si>
    <t>UZO UWANl</t>
  </si>
  <si>
    <t>BlLLlRl</t>
  </si>
  <si>
    <t>MlKANG</t>
  </si>
  <si>
    <t>PANKSHlN</t>
  </si>
  <si>
    <t>KWAMl</t>
  </si>
  <si>
    <t>RlYOM</t>
  </si>
  <si>
    <t>RlVERS</t>
  </si>
  <si>
    <t>lMO</t>
  </si>
  <si>
    <t>ABOH MBAlSE</t>
  </si>
  <si>
    <t>AHlAZU MBAlSE</t>
  </si>
  <si>
    <t>EHlME MBANO</t>
  </si>
  <si>
    <t>ANDONl</t>
  </si>
  <si>
    <t>EZlNlHlTTE MBAlSE</t>
  </si>
  <si>
    <t>ASARlTORU</t>
  </si>
  <si>
    <t>lDEATO NORTH</t>
  </si>
  <si>
    <t>lDEATO SOUTH</t>
  </si>
  <si>
    <t>lHlTTE UBOMA</t>
  </si>
  <si>
    <t>lKEDURU</t>
  </si>
  <si>
    <t>lSlALA MBANO</t>
  </si>
  <si>
    <t>lSU</t>
  </si>
  <si>
    <t>MBAlTOLl</t>
  </si>
  <si>
    <t>lKWERRE</t>
  </si>
  <si>
    <t>OBlO/AKPOR</t>
  </si>
  <si>
    <t>OGBA/EGBEMA/NDONl</t>
  </si>
  <si>
    <t>OKRlKA</t>
  </si>
  <si>
    <t>OHAJl/EGBEMA</t>
  </si>
  <si>
    <t>OKlGWE</t>
  </si>
  <si>
    <t>ONUlMO</t>
  </si>
  <si>
    <t>OYlGBO</t>
  </si>
  <si>
    <t>TAl</t>
  </si>
  <si>
    <t>RlVERS TOTAL</t>
  </si>
  <si>
    <t>BlNJl</t>
  </si>
  <si>
    <t>OWERRl MUNlClPAL</t>
  </si>
  <si>
    <t>BODlNGA</t>
  </si>
  <si>
    <t>OWERRl NORTH</t>
  </si>
  <si>
    <t>DANGE-SHUNl</t>
  </si>
  <si>
    <t>OWERRl WEST</t>
  </si>
  <si>
    <t>lMO TOTAL</t>
  </si>
  <si>
    <t>JlGAWA</t>
  </si>
  <si>
    <t>BlRNlN KUDU</t>
  </si>
  <si>
    <t>lLLELA</t>
  </si>
  <si>
    <t>BlRNlWA</t>
  </si>
  <si>
    <t>lSA</t>
  </si>
  <si>
    <t>BUJl</t>
  </si>
  <si>
    <t>GARKl</t>
  </si>
  <si>
    <t>SABON BlRNl</t>
  </si>
  <si>
    <t>SHAGARl</t>
  </si>
  <si>
    <t>GURl</t>
  </si>
  <si>
    <t>SlLAME</t>
  </si>
  <si>
    <t>GWlWA</t>
  </si>
  <si>
    <t>HADEJlA</t>
  </si>
  <si>
    <t>KAFlN HAUSA</t>
  </si>
  <si>
    <t>KlRl-KASAMMA</t>
  </si>
  <si>
    <t>KlYAWA</t>
  </si>
  <si>
    <t>MAlGATARl</t>
  </si>
  <si>
    <t>MALAM MADORl</t>
  </si>
  <si>
    <t>BALl</t>
  </si>
  <si>
    <t>MlGA</t>
  </si>
  <si>
    <t>RlNGlM</t>
  </si>
  <si>
    <t>RONl</t>
  </si>
  <si>
    <t>lBl</t>
  </si>
  <si>
    <t>JALlNGO</t>
  </si>
  <si>
    <t>YANKWASHl</t>
  </si>
  <si>
    <t>KARlM LAMlDU</t>
  </si>
  <si>
    <t>JlGAWA TOTAL</t>
  </si>
  <si>
    <t>KURMl</t>
  </si>
  <si>
    <t>BlRNlN GWARl</t>
  </si>
  <si>
    <t>CHlKUN</t>
  </si>
  <si>
    <t>GlWA</t>
  </si>
  <si>
    <t>lGABl</t>
  </si>
  <si>
    <t>WUKARl</t>
  </si>
  <si>
    <t>lKARA</t>
  </si>
  <si>
    <t>ZlNG</t>
  </si>
  <si>
    <t>KACHlA</t>
  </si>
  <si>
    <t>BURSARl</t>
  </si>
  <si>
    <t>FlKA</t>
  </si>
  <si>
    <t>GElDAM</t>
  </si>
  <si>
    <t>GULAMl</t>
  </si>
  <si>
    <t>MAKARFl</t>
  </si>
  <si>
    <t>SABON GARl</t>
  </si>
  <si>
    <t>MACHlNA</t>
  </si>
  <si>
    <t>POTlSKUM</t>
  </si>
  <si>
    <t>ZARlA</t>
  </si>
  <si>
    <t>YUNUSARl</t>
  </si>
  <si>
    <t>AJlNGl</t>
  </si>
  <si>
    <t>YUSUFARl</t>
  </si>
  <si>
    <t>BAGWAl</t>
  </si>
  <si>
    <t>BEBEJl</t>
  </si>
  <si>
    <t>BlCHl</t>
  </si>
  <si>
    <t>GUMMl</t>
  </si>
  <si>
    <t>DAWAKlN KUDU</t>
  </si>
  <si>
    <t>DAWAKlN TOFA</t>
  </si>
  <si>
    <t>SHlNKAFl</t>
  </si>
  <si>
    <t>ZURMl</t>
  </si>
  <si>
    <t>ABAJl</t>
  </si>
  <si>
    <t>ABUJA MUNlClPAL</t>
  </si>
  <si>
    <t>BWARl</t>
  </si>
  <si>
    <t>KANO MUNlClPAL</t>
  </si>
  <si>
    <t>KlBlYA</t>
  </si>
  <si>
    <t>KWALl</t>
  </si>
  <si>
    <t>KlRU</t>
  </si>
  <si>
    <t>Distribution of Revenue Allocation to State Governments by Federation Account Allocation Committee for the month of October,2017 Shared in November, 2017</t>
  </si>
  <si>
    <t>Office of the Accountant-General of the Federation</t>
  </si>
  <si>
    <t>S/N</t>
  </si>
  <si>
    <t>DEDUCTIONS</t>
  </si>
  <si>
    <t xml:space="preserve"> VAT ALLOCATION</t>
  </si>
  <si>
    <t>NET ALLOCATION</t>
  </si>
  <si>
    <t>Total LGCs</t>
  </si>
  <si>
    <t>Summary of Distribution of Revenue Allocation to Local Government Councils by Federation Account Allocation Committee for the month of October, 2017 Shared in November, 2017</t>
  </si>
  <si>
    <t>8=(3+4+5 + 6 + 7)</t>
  </si>
  <si>
    <t>Distribution of Revenue Allocation to Local Government Councils by Federation Account Allocation Committee for the Month of October, 2017 Shared in November, 2017</t>
  </si>
  <si>
    <t>Local Government Councils</t>
  </si>
  <si>
    <t>Deduction</t>
  </si>
  <si>
    <t>Total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</si>
</sst>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.00_);_(* \(#,##0.00\);_(* &quot;-&quot;_);_(@_)"/>
  </numFmts>
  <fonts count="4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1"/>
      <color indexed="8"/>
      <name val="Times New Roman"/>
    </font>
    <font>
      <b/>
      <sz val="14"/>
      <name val="Arial"/>
      <family val="2"/>
    </font>
    <font>
      <b/>
      <u/>
      <sz val="2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erial"/>
    </font>
    <font>
      <b/>
      <sz val="14"/>
      <name val="Aerial"/>
    </font>
    <font>
      <b/>
      <sz val="14"/>
      <name val="Calibri"/>
      <family val="2"/>
    </font>
    <font>
      <b/>
      <sz val="12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Arial"/>
      <family val="2"/>
    </font>
    <font>
      <b/>
      <i/>
      <sz val="18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i/>
      <sz val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i/>
      <sz val="13"/>
      <name val="Times New Roman"/>
      <family val="1"/>
    </font>
    <font>
      <b/>
      <sz val="14"/>
      <name val="Times New Roman"/>
      <family val="1"/>
    </font>
    <font>
      <b/>
      <sz val="11"/>
      <name val="Aerial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4" fillId="0" borderId="0"/>
    <xf numFmtId="0" fontId="13" fillId="0" borderId="0"/>
  </cellStyleXfs>
  <cellXfs count="13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0" fontId="2" fillId="0" borderId="2" xfId="0" quotePrefix="1" applyFont="1" applyBorder="1" applyAlignment="1">
      <alignment horizontal="center"/>
    </xf>
    <xf numFmtId="164" fontId="0" fillId="0" borderId="2" xfId="1" applyFon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/>
    <xf numFmtId="0" fontId="16" fillId="0" borderId="0" xfId="0" applyFont="1" applyAlignment="1">
      <alignment horizontal="right"/>
    </xf>
    <xf numFmtId="0" fontId="0" fillId="0" borderId="0" xfId="0" applyAlignment="1"/>
    <xf numFmtId="0" fontId="17" fillId="0" borderId="0" xfId="0" applyFont="1" applyBorder="1" applyAlignment="1"/>
    <xf numFmtId="0" fontId="8" fillId="0" borderId="1" xfId="0" applyFont="1" applyBorder="1"/>
    <xf numFmtId="43" fontId="10" fillId="0" borderId="0" xfId="0" applyNumberFormat="1" applyFont="1" applyAlignment="1">
      <alignment horizontal="right"/>
    </xf>
    <xf numFmtId="164" fontId="16" fillId="0" borderId="0" xfId="1" applyFont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18" fillId="0" borderId="1" xfId="0" applyFont="1" applyBorder="1"/>
    <xf numFmtId="164" fontId="18" fillId="0" borderId="6" xfId="1" applyFont="1" applyBorder="1"/>
    <xf numFmtId="164" fontId="0" fillId="0" borderId="0" xfId="0" applyNumberFormat="1" applyFill="1"/>
    <xf numFmtId="0" fontId="21" fillId="0" borderId="3" xfId="0" applyFont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quotePrefix="1" applyFont="1" applyBorder="1" applyAlignment="1">
      <alignment horizontal="center"/>
    </xf>
    <xf numFmtId="164" fontId="21" fillId="0" borderId="0" xfId="1" applyFont="1" applyBorder="1" applyAlignment="1"/>
    <xf numFmtId="0" fontId="22" fillId="0" borderId="5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3" fillId="0" borderId="5" xfId="0" quotePrefix="1" applyFont="1" applyBorder="1" applyAlignment="1">
      <alignment horizontal="center"/>
    </xf>
    <xf numFmtId="0" fontId="22" fillId="0" borderId="1" xfId="0" quotePrefix="1" applyFont="1" applyBorder="1" applyAlignment="1">
      <alignment horizontal="center"/>
    </xf>
    <xf numFmtId="43" fontId="16" fillId="0" borderId="0" xfId="0" applyNumberFormat="1" applyFont="1" applyAlignment="1">
      <alignment horizontal="right"/>
    </xf>
    <xf numFmtId="165" fontId="12" fillId="0" borderId="9" xfId="3" applyNumberFormat="1" applyFont="1" applyFill="1" applyBorder="1" applyAlignment="1">
      <alignment horizontal="right" wrapText="1"/>
    </xf>
    <xf numFmtId="164" fontId="24" fillId="0" borderId="1" xfId="1" applyFont="1" applyFill="1" applyBorder="1" applyAlignment="1">
      <alignment horizontal="right" wrapText="1"/>
    </xf>
    <xf numFmtId="164" fontId="26" fillId="0" borderId="1" xfId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0" borderId="0" xfId="0" quotePrefix="1" applyFont="1" applyBorder="1" applyAlignment="1">
      <alignment horizontal="center"/>
    </xf>
    <xf numFmtId="164" fontId="25" fillId="0" borderId="0" xfId="1" applyFont="1" applyFill="1" applyBorder="1" applyAlignment="1"/>
    <xf numFmtId="164" fontId="26" fillId="0" borderId="0" xfId="1" applyFont="1" applyFill="1" applyBorder="1" applyAlignment="1">
      <alignment horizontal="right" wrapText="1"/>
    </xf>
    <xf numFmtId="164" fontId="24" fillId="0" borderId="5" xfId="1" applyFont="1" applyFill="1" applyBorder="1" applyAlignment="1">
      <alignment horizontal="right" wrapText="1"/>
    </xf>
    <xf numFmtId="164" fontId="26" fillId="0" borderId="5" xfId="1" applyFont="1" applyFill="1" applyBorder="1" applyAlignment="1">
      <alignment horizontal="right" wrapText="1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wrapText="1"/>
    </xf>
    <xf numFmtId="0" fontId="27" fillId="0" borderId="0" xfId="0" applyFont="1" applyBorder="1"/>
    <xf numFmtId="0" fontId="21" fillId="0" borderId="0" xfId="0" applyFont="1" applyBorder="1" applyAlignment="1"/>
    <xf numFmtId="0" fontId="21" fillId="0" borderId="0" xfId="0" applyFont="1" applyBorder="1" applyAlignment="1">
      <alignment vertical="center"/>
    </xf>
    <xf numFmtId="0" fontId="20" fillId="0" borderId="1" xfId="0" applyFont="1" applyBorder="1"/>
    <xf numFmtId="0" fontId="21" fillId="0" borderId="1" xfId="0" applyFont="1" applyBorder="1" applyAlignment="1"/>
    <xf numFmtId="0" fontId="28" fillId="0" borderId="1" xfId="0" applyFont="1" applyBorder="1" applyAlignment="1">
      <alignment wrapText="1"/>
    </xf>
    <xf numFmtId="0" fontId="1" fillId="0" borderId="0" xfId="0" applyFont="1"/>
    <xf numFmtId="165" fontId="15" fillId="0" borderId="1" xfId="2" applyNumberFormat="1" applyFont="1" applyFill="1" applyBorder="1" applyAlignment="1">
      <alignment horizontal="right" wrapText="1"/>
    </xf>
    <xf numFmtId="0" fontId="32" fillId="0" borderId="1" xfId="0" applyFont="1" applyBorder="1" applyAlignment="1">
      <alignment horizontal="center"/>
    </xf>
    <xf numFmtId="0" fontId="33" fillId="0" borderId="1" xfId="0" applyFont="1" applyBorder="1"/>
    <xf numFmtId="0" fontId="33" fillId="0" borderId="1" xfId="0" applyFont="1" applyBorder="1" applyAlignment="1">
      <alignment horizontal="center"/>
    </xf>
    <xf numFmtId="0" fontId="34" fillId="0" borderId="1" xfId="0" applyFont="1" applyBorder="1"/>
    <xf numFmtId="0" fontId="31" fillId="0" borderId="1" xfId="0" applyFont="1" applyBorder="1" applyAlignment="1">
      <alignment horizontal="center"/>
    </xf>
    <xf numFmtId="0" fontId="35" fillId="0" borderId="1" xfId="0" applyFont="1" applyBorder="1"/>
    <xf numFmtId="4" fontId="36" fillId="0" borderId="1" xfId="0" applyNumberFormat="1" applyFont="1" applyBorder="1"/>
    <xf numFmtId="166" fontId="37" fillId="0" borderId="1" xfId="1" applyNumberFormat="1" applyFont="1" applyFill="1" applyBorder="1" applyAlignment="1">
      <alignment horizontal="left" wrapText="1"/>
    </xf>
    <xf numFmtId="164" fontId="36" fillId="0" borderId="1" xfId="0" applyNumberFormat="1" applyFont="1" applyBorder="1"/>
    <xf numFmtId="164" fontId="36" fillId="0" borderId="1" xfId="1" applyFont="1" applyBorder="1"/>
    <xf numFmtId="0" fontId="38" fillId="0" borderId="1" xfId="0" applyFont="1" applyBorder="1"/>
    <xf numFmtId="4" fontId="39" fillId="0" borderId="1" xfId="0" applyNumberFormat="1" applyFont="1" applyBorder="1"/>
    <xf numFmtId="164" fontId="39" fillId="0" borderId="1" xfId="0" applyNumberFormat="1" applyFont="1" applyBorder="1"/>
    <xf numFmtId="4" fontId="0" fillId="0" borderId="0" xfId="0" applyNumberFormat="1"/>
    <xf numFmtId="164" fontId="40" fillId="0" borderId="0" xfId="1" applyFont="1" applyBorder="1" applyAlignme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0" xfId="0" applyFont="1" applyBorder="1" applyAlignment="1">
      <alignment horizontal="left" wrapText="1"/>
    </xf>
    <xf numFmtId="0" fontId="27" fillId="0" borderId="0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_FG_1" xfId="3"/>
    <cellStyle name="Normal_LGCs DATA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12</v>
      </c>
      <c r="C1">
        <f ca="1">YEAR(NOW())</f>
        <v>2017</v>
      </c>
    </row>
    <row r="2" spans="1:8" ht="23.1" customHeight="1"/>
    <row r="3" spans="1:8" ht="23.1" customHeight="1">
      <c r="B3" t="s">
        <v>457</v>
      </c>
      <c r="F3" t="s">
        <v>458</v>
      </c>
    </row>
    <row r="4" spans="1:8" ht="23.1" customHeight="1">
      <c r="B4" t="s">
        <v>454</v>
      </c>
      <c r="C4" t="s">
        <v>455</v>
      </c>
      <c r="D4" t="s">
        <v>456</v>
      </c>
      <c r="F4" t="s">
        <v>454</v>
      </c>
      <c r="G4" t="s">
        <v>455</v>
      </c>
      <c r="H4" t="s">
        <v>456</v>
      </c>
    </row>
    <row r="5" spans="1:8" ht="23.1" customHeight="1">
      <c r="B5" s="36" t="e">
        <f>IF(G5=1,F5-1,F5)</f>
        <v>#REF!</v>
      </c>
      <c r="C5" s="36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8" t="e">
        <f>LOOKUP(C5,A8:B19)</f>
        <v>#REF!</v>
      </c>
      <c r="F6" s="38" t="e">
        <f>IF(G5=1,LOOKUP(G5,E8:F19),LOOKUP(G5,A8:B19))</f>
        <v>#REF!</v>
      </c>
    </row>
    <row r="8" spans="1:8">
      <c r="A8">
        <v>1</v>
      </c>
      <c r="B8" s="39" t="e">
        <f>D8&amp;"-"&amp;RIGHT(B$5,2)</f>
        <v>#REF!</v>
      </c>
      <c r="D8" s="37" t="s">
        <v>467</v>
      </c>
      <c r="E8">
        <v>1</v>
      </c>
      <c r="F8" s="39" t="e">
        <f>D8&amp;"-"&amp;RIGHT(F$5,2)</f>
        <v>#REF!</v>
      </c>
    </row>
    <row r="9" spans="1:8">
      <c r="A9">
        <v>2</v>
      </c>
      <c r="B9" s="39" t="e">
        <f t="shared" ref="B9:B19" si="0">D9&amp;"-"&amp;RIGHT(B$5,2)</f>
        <v>#REF!</v>
      </c>
      <c r="D9" s="37" t="s">
        <v>468</v>
      </c>
      <c r="E9">
        <v>2</v>
      </c>
      <c r="F9" s="39" t="e">
        <f t="shared" ref="F9:F19" si="1">D9&amp;"-"&amp;RIGHT(F$5,2)</f>
        <v>#REF!</v>
      </c>
    </row>
    <row r="10" spans="1:8">
      <c r="A10">
        <v>3</v>
      </c>
      <c r="B10" s="39" t="e">
        <f t="shared" si="0"/>
        <v>#REF!</v>
      </c>
      <c r="D10" s="37" t="s">
        <v>469</v>
      </c>
      <c r="E10">
        <v>3</v>
      </c>
      <c r="F10" s="39" t="e">
        <f t="shared" si="1"/>
        <v>#REF!</v>
      </c>
    </row>
    <row r="11" spans="1:8">
      <c r="A11">
        <v>4</v>
      </c>
      <c r="B11" s="39" t="e">
        <f t="shared" si="0"/>
        <v>#REF!</v>
      </c>
      <c r="D11" s="37" t="s">
        <v>470</v>
      </c>
      <c r="E11">
        <v>4</v>
      </c>
      <c r="F11" s="39" t="e">
        <f t="shared" si="1"/>
        <v>#REF!</v>
      </c>
    </row>
    <row r="12" spans="1:8">
      <c r="A12">
        <v>5</v>
      </c>
      <c r="B12" s="39" t="e">
        <f t="shared" si="0"/>
        <v>#REF!</v>
      </c>
      <c r="D12" s="37" t="s">
        <v>459</v>
      </c>
      <c r="E12">
        <v>5</v>
      </c>
      <c r="F12" s="39" t="e">
        <f t="shared" si="1"/>
        <v>#REF!</v>
      </c>
    </row>
    <row r="13" spans="1:8">
      <c r="A13">
        <v>6</v>
      </c>
      <c r="B13" s="39" t="e">
        <f t="shared" si="0"/>
        <v>#REF!</v>
      </c>
      <c r="D13" s="37" t="s">
        <v>460</v>
      </c>
      <c r="E13">
        <v>6</v>
      </c>
      <c r="F13" s="39" t="e">
        <f t="shared" si="1"/>
        <v>#REF!</v>
      </c>
    </row>
    <row r="14" spans="1:8">
      <c r="A14">
        <v>7</v>
      </c>
      <c r="B14" s="39" t="e">
        <f t="shared" si="0"/>
        <v>#REF!</v>
      </c>
      <c r="D14" s="37" t="s">
        <v>461</v>
      </c>
      <c r="E14">
        <v>7</v>
      </c>
      <c r="F14" s="39" t="e">
        <f t="shared" si="1"/>
        <v>#REF!</v>
      </c>
    </row>
    <row r="15" spans="1:8">
      <c r="A15">
        <v>8</v>
      </c>
      <c r="B15" s="39" t="e">
        <f t="shared" si="0"/>
        <v>#REF!</v>
      </c>
      <c r="D15" s="37" t="s">
        <v>462</v>
      </c>
      <c r="E15">
        <v>8</v>
      </c>
      <c r="F15" s="39" t="e">
        <f t="shared" si="1"/>
        <v>#REF!</v>
      </c>
    </row>
    <row r="16" spans="1:8">
      <c r="A16">
        <v>9</v>
      </c>
      <c r="B16" s="39" t="e">
        <f t="shared" si="0"/>
        <v>#REF!</v>
      </c>
      <c r="D16" s="37" t="s">
        <v>463</v>
      </c>
      <c r="E16">
        <v>9</v>
      </c>
      <c r="F16" s="39" t="e">
        <f t="shared" si="1"/>
        <v>#REF!</v>
      </c>
    </row>
    <row r="17" spans="1:6">
      <c r="A17">
        <v>10</v>
      </c>
      <c r="B17" s="39" t="e">
        <f t="shared" si="0"/>
        <v>#REF!</v>
      </c>
      <c r="D17" s="37" t="s">
        <v>464</v>
      </c>
      <c r="E17">
        <v>10</v>
      </c>
      <c r="F17" s="39" t="e">
        <f t="shared" si="1"/>
        <v>#REF!</v>
      </c>
    </row>
    <row r="18" spans="1:6">
      <c r="A18">
        <v>11</v>
      </c>
      <c r="B18" s="39" t="e">
        <f t="shared" si="0"/>
        <v>#REF!</v>
      </c>
      <c r="D18" s="37" t="s">
        <v>465</v>
      </c>
      <c r="E18">
        <v>11</v>
      </c>
      <c r="F18" s="39" t="e">
        <f t="shared" si="1"/>
        <v>#REF!</v>
      </c>
    </row>
    <row r="19" spans="1:6">
      <c r="A19">
        <v>12</v>
      </c>
      <c r="B19" s="39" t="e">
        <f t="shared" si="0"/>
        <v>#REF!</v>
      </c>
      <c r="D19" s="37" t="s">
        <v>466</v>
      </c>
      <c r="E19">
        <v>12</v>
      </c>
      <c r="F19" s="39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2" zoomScale="98" zoomScaleNormal="98" workbookViewId="0">
      <selection activeCell="A30" sqref="A30"/>
    </sheetView>
  </sheetViews>
  <sheetFormatPr defaultRowHeight="12.75"/>
  <cols>
    <col min="1" max="1" width="6.28515625" customWidth="1"/>
    <col min="2" max="2" width="40.85546875" customWidth="1"/>
    <col min="3" max="3" width="28.28515625" customWidth="1"/>
    <col min="4" max="7" width="27.5703125" customWidth="1"/>
    <col min="8" max="8" width="28.42578125" bestFit="1" customWidth="1"/>
    <col min="9" max="9" width="26" customWidth="1"/>
    <col min="11" max="12" width="9.140625" hidden="1" customWidth="1"/>
  </cols>
  <sheetData>
    <row r="1" spans="1:14" ht="26.25">
      <c r="A1" s="104" t="s">
        <v>18</v>
      </c>
      <c r="B1" s="104"/>
      <c r="C1" s="104"/>
      <c r="D1" s="104"/>
      <c r="E1" s="104"/>
      <c r="F1" s="104"/>
      <c r="G1" s="104"/>
      <c r="H1" s="104"/>
      <c r="I1" s="104"/>
      <c r="J1" s="43"/>
      <c r="M1" s="43"/>
      <c r="N1" s="43"/>
    </row>
    <row r="2" spans="1:14" ht="18">
      <c r="D2" s="44"/>
      <c r="E2" s="44"/>
      <c r="F2" s="44"/>
      <c r="G2" s="44"/>
      <c r="H2" s="45"/>
      <c r="I2" s="45"/>
      <c r="J2" s="45"/>
      <c r="K2" s="45"/>
      <c r="L2" s="45"/>
      <c r="M2" s="45"/>
    </row>
    <row r="3" spans="1:14" ht="26.25" customHeight="1">
      <c r="A3" s="106" t="s">
        <v>542</v>
      </c>
      <c r="B3" s="106"/>
      <c r="C3" s="106"/>
      <c r="D3" s="106"/>
      <c r="E3" s="106"/>
      <c r="F3" s="106"/>
      <c r="G3" s="106"/>
      <c r="H3" s="80"/>
      <c r="I3" s="80"/>
      <c r="J3" s="46"/>
      <c r="K3" s="46"/>
      <c r="L3" s="46"/>
      <c r="M3" s="46"/>
      <c r="N3" s="46"/>
    </row>
    <row r="4" spans="1:14" ht="18">
      <c r="A4" s="83"/>
      <c r="B4" s="83"/>
      <c r="C4" s="55"/>
      <c r="D4" s="84"/>
      <c r="E4" s="84"/>
      <c r="F4" s="84"/>
      <c r="G4" s="84"/>
      <c r="H4" s="81"/>
      <c r="I4" s="82"/>
    </row>
    <row r="5" spans="1:14" ht="66" customHeight="1">
      <c r="A5" s="54" t="s">
        <v>0</v>
      </c>
      <c r="B5" s="77" t="s">
        <v>13</v>
      </c>
      <c r="C5" s="77" t="s">
        <v>509</v>
      </c>
      <c r="D5" s="78" t="s">
        <v>537</v>
      </c>
      <c r="E5" s="78" t="s">
        <v>538</v>
      </c>
      <c r="F5" s="79" t="s">
        <v>510</v>
      </c>
      <c r="G5" s="79" t="s">
        <v>511</v>
      </c>
      <c r="H5" s="56"/>
      <c r="I5" s="56"/>
    </row>
    <row r="6" spans="1:14" ht="18.75">
      <c r="A6" s="55"/>
      <c r="B6" s="55"/>
      <c r="C6" s="59" t="s">
        <v>534</v>
      </c>
      <c r="D6" s="59" t="s">
        <v>534</v>
      </c>
      <c r="E6" s="59" t="s">
        <v>534</v>
      </c>
      <c r="F6" s="59" t="s">
        <v>534</v>
      </c>
      <c r="G6" s="65" t="s">
        <v>534</v>
      </c>
      <c r="H6" s="72"/>
      <c r="I6" s="57"/>
    </row>
    <row r="7" spans="1:14" ht="18">
      <c r="A7" s="47">
        <v>1</v>
      </c>
      <c r="B7" s="77" t="s">
        <v>512</v>
      </c>
      <c r="C7" s="68">
        <v>191453682037.67471</v>
      </c>
      <c r="D7" s="68">
        <v>13749480000</v>
      </c>
      <c r="E7" s="68">
        <v>497187560.27530003</v>
      </c>
      <c r="F7" s="75">
        <v>12918735687.143999</v>
      </c>
      <c r="G7" s="68">
        <f>C7+D7+E7+F7</f>
        <v>218619085285.09402</v>
      </c>
      <c r="H7" s="73"/>
      <c r="I7" s="58"/>
    </row>
    <row r="8" spans="1:14" ht="18">
      <c r="A8" s="47">
        <v>2</v>
      </c>
      <c r="B8" s="77" t="s">
        <v>513</v>
      </c>
      <c r="C8" s="68">
        <v>97107866060.111404</v>
      </c>
      <c r="D8" s="68">
        <v>6973920000</v>
      </c>
      <c r="E8" s="68">
        <v>252180174.83970001</v>
      </c>
      <c r="F8" s="75">
        <v>43062452290.480003</v>
      </c>
      <c r="G8" s="68">
        <f t="shared" ref="G8:G14" si="0">C8+D8+E8+F8</f>
        <v>147396418525.43112</v>
      </c>
      <c r="H8" s="73"/>
      <c r="I8" s="58"/>
    </row>
    <row r="9" spans="1:14" ht="15.75">
      <c r="A9" s="47">
        <v>3</v>
      </c>
      <c r="B9" s="77" t="s">
        <v>514</v>
      </c>
      <c r="C9" s="68">
        <v>74866094342.750595</v>
      </c>
      <c r="D9" s="68">
        <v>5376600000</v>
      </c>
      <c r="E9" s="68">
        <v>194420344.37490001</v>
      </c>
      <c r="F9" s="75">
        <v>30143716603.335999</v>
      </c>
      <c r="G9" s="68">
        <f t="shared" si="0"/>
        <v>110580831290.46149</v>
      </c>
      <c r="H9" s="73"/>
      <c r="I9" s="102"/>
    </row>
    <row r="10" spans="1:14" ht="18">
      <c r="A10" s="47">
        <v>4</v>
      </c>
      <c r="B10" s="77" t="s">
        <v>515</v>
      </c>
      <c r="C10" s="68">
        <v>36947382699.713203</v>
      </c>
      <c r="D10" s="68">
        <v>3900000000</v>
      </c>
      <c r="E10" s="68">
        <v>0</v>
      </c>
      <c r="F10" s="75">
        <v>0</v>
      </c>
      <c r="G10" s="68">
        <f t="shared" si="0"/>
        <v>40847382699.713203</v>
      </c>
      <c r="H10" s="73"/>
      <c r="I10" s="58"/>
    </row>
    <row r="11" spans="1:14" ht="18">
      <c r="A11" s="47">
        <v>5</v>
      </c>
      <c r="B11" s="77" t="s">
        <v>516</v>
      </c>
      <c r="C11" s="68">
        <v>4049752061.71</v>
      </c>
      <c r="D11" s="68">
        <v>0</v>
      </c>
      <c r="E11" s="68">
        <v>0</v>
      </c>
      <c r="F11" s="75">
        <v>510588432.29000002</v>
      </c>
      <c r="G11" s="68">
        <f t="shared" si="0"/>
        <v>4560340494</v>
      </c>
      <c r="H11" s="73"/>
      <c r="I11" s="58"/>
    </row>
    <row r="12" spans="1:14" ht="18">
      <c r="A12" s="47">
        <v>6</v>
      </c>
      <c r="B12" s="77" t="s">
        <v>541</v>
      </c>
      <c r="C12" s="68">
        <v>2000000000</v>
      </c>
      <c r="D12" s="68">
        <v>0</v>
      </c>
      <c r="E12" s="68">
        <v>0</v>
      </c>
      <c r="F12" s="75">
        <v>0</v>
      </c>
      <c r="G12" s="68">
        <f t="shared" si="0"/>
        <v>2000000000</v>
      </c>
      <c r="H12" s="73"/>
      <c r="I12" s="58"/>
    </row>
    <row r="13" spans="1:14" ht="18">
      <c r="A13" s="47">
        <v>7</v>
      </c>
      <c r="B13" s="77" t="s">
        <v>532</v>
      </c>
      <c r="C13" s="68">
        <v>2598355840.3699999</v>
      </c>
      <c r="D13" s="68">
        <v>0</v>
      </c>
      <c r="E13" s="68">
        <v>0</v>
      </c>
      <c r="F13" s="75">
        <v>3077949258.5799999</v>
      </c>
      <c r="G13" s="68">
        <f t="shared" si="0"/>
        <v>5676305098.9499998</v>
      </c>
      <c r="H13" s="73"/>
      <c r="I13" s="58"/>
    </row>
    <row r="14" spans="1:14" ht="18">
      <c r="A14" s="47">
        <v>8</v>
      </c>
      <c r="B14" s="77" t="s">
        <v>533</v>
      </c>
      <c r="C14" s="68">
        <v>3078621633.4699998</v>
      </c>
      <c r="D14" s="68">
        <v>0</v>
      </c>
      <c r="E14" s="68">
        <v>0</v>
      </c>
      <c r="F14" s="75">
        <v>0</v>
      </c>
      <c r="G14" s="68">
        <f t="shared" si="0"/>
        <v>3078621633.4699998</v>
      </c>
      <c r="H14" s="73"/>
      <c r="I14" s="58"/>
    </row>
    <row r="15" spans="1:14" ht="18">
      <c r="A15" s="47"/>
      <c r="B15" s="77" t="s">
        <v>511</v>
      </c>
      <c r="C15" s="69">
        <f>SUM(C7:C14)</f>
        <v>412101754675.79993</v>
      </c>
      <c r="D15" s="69">
        <f t="shared" ref="D15:F15" si="1">SUM(D7:D14)</f>
        <v>30000000000</v>
      </c>
      <c r="E15" s="69">
        <f t="shared" si="1"/>
        <v>943788079.48989999</v>
      </c>
      <c r="F15" s="76">
        <f t="shared" si="1"/>
        <v>89713442271.829987</v>
      </c>
      <c r="G15" s="69">
        <f t="shared" ref="G15" si="2">SUM(G7:G14)</f>
        <v>532758985027.11981</v>
      </c>
      <c r="H15" s="74"/>
      <c r="I15" s="58"/>
    </row>
    <row r="16" spans="1:14" ht="18">
      <c r="A16" s="24"/>
      <c r="B16" s="48" t="s">
        <v>517</v>
      </c>
      <c r="C16" s="67"/>
      <c r="D16" s="49"/>
      <c r="E16" s="49"/>
      <c r="F16" s="49"/>
      <c r="G16" s="49"/>
      <c r="H16" s="49"/>
      <c r="I16" s="49"/>
    </row>
    <row r="17" spans="1:15" ht="18">
      <c r="A17" s="24"/>
      <c r="C17" s="49"/>
      <c r="D17" s="66"/>
      <c r="E17" s="66"/>
      <c r="F17" s="44"/>
      <c r="G17" s="44"/>
      <c r="H17" s="49"/>
      <c r="I17" s="49"/>
    </row>
    <row r="18" spans="1:15" ht="15.75">
      <c r="A18" s="106" t="s">
        <v>543</v>
      </c>
      <c r="B18" s="106"/>
      <c r="C18" s="106"/>
      <c r="D18" s="106"/>
      <c r="E18" s="106"/>
      <c r="F18" s="106"/>
      <c r="G18" s="106"/>
      <c r="H18" s="106"/>
      <c r="I18" s="106"/>
    </row>
    <row r="20" spans="1:15">
      <c r="A20" s="42"/>
      <c r="B20" s="42">
        <v>1</v>
      </c>
      <c r="C20" s="42">
        <v>2</v>
      </c>
      <c r="D20" s="42">
        <v>3</v>
      </c>
      <c r="E20" s="42" t="s">
        <v>518</v>
      </c>
      <c r="F20" s="61">
        <v>5</v>
      </c>
      <c r="G20" s="42">
        <v>6</v>
      </c>
      <c r="H20" s="41">
        <v>7</v>
      </c>
      <c r="I20" s="63" t="s">
        <v>535</v>
      </c>
    </row>
    <row r="21" spans="1:15" ht="53.25" customHeight="1">
      <c r="A21" s="3" t="s">
        <v>0</v>
      </c>
      <c r="B21" s="77" t="s">
        <v>13</v>
      </c>
      <c r="C21" s="77" t="s">
        <v>5</v>
      </c>
      <c r="D21" s="77" t="s">
        <v>519</v>
      </c>
      <c r="E21" s="77" t="s">
        <v>11</v>
      </c>
      <c r="F21" s="78" t="s">
        <v>537</v>
      </c>
      <c r="G21" s="85" t="s">
        <v>538</v>
      </c>
      <c r="H21" s="79" t="s">
        <v>510</v>
      </c>
      <c r="I21" s="79" t="s">
        <v>12</v>
      </c>
    </row>
    <row r="22" spans="1:15" ht="15.75">
      <c r="A22" s="1"/>
      <c r="B22" s="1"/>
      <c r="C22" s="4" t="s">
        <v>4</v>
      </c>
      <c r="D22" s="4" t="s">
        <v>4</v>
      </c>
      <c r="E22" s="4" t="s">
        <v>4</v>
      </c>
      <c r="F22" s="64" t="s">
        <v>534</v>
      </c>
      <c r="G22" s="50" t="s">
        <v>4</v>
      </c>
      <c r="H22" s="50" t="s">
        <v>4</v>
      </c>
      <c r="I22" s="4" t="s">
        <v>4</v>
      </c>
    </row>
    <row r="23" spans="1:15" ht="15.75">
      <c r="A23" s="51">
        <v>1</v>
      </c>
      <c r="B23" s="77" t="s">
        <v>520</v>
      </c>
      <c r="C23" s="68">
        <v>176262406583.66031</v>
      </c>
      <c r="D23" s="68">
        <v>15782169802.59</v>
      </c>
      <c r="E23" s="68">
        <f>C23-D23</f>
        <v>160480236781.07031</v>
      </c>
      <c r="F23" s="68">
        <v>12658500000</v>
      </c>
      <c r="G23" s="68">
        <v>457737218.55269998</v>
      </c>
      <c r="H23" s="68">
        <v>12057486641.3344</v>
      </c>
      <c r="I23" s="68">
        <f>E23+F23+G23+H23</f>
        <v>185653960640.95743</v>
      </c>
    </row>
    <row r="24" spans="1:15" ht="15.75">
      <c r="A24" s="51">
        <v>2</v>
      </c>
      <c r="B24" s="77" t="s">
        <v>521</v>
      </c>
      <c r="C24" s="68">
        <v>3634276424.4053998</v>
      </c>
      <c r="D24" s="52">
        <v>0</v>
      </c>
      <c r="E24" s="68">
        <f t="shared" ref="E24:E27" si="3">C24-D24</f>
        <v>3634276424.4053998</v>
      </c>
      <c r="F24" s="68">
        <v>261000000</v>
      </c>
      <c r="G24" s="68">
        <v>9437880.7949000001</v>
      </c>
      <c r="H24" s="52">
        <v>0</v>
      </c>
      <c r="I24" s="68">
        <f t="shared" ref="I24:I27" si="4">E24+F24+G24+H24</f>
        <v>3904714305.2002997</v>
      </c>
    </row>
    <row r="25" spans="1:15" ht="15.75">
      <c r="A25" s="51">
        <v>3</v>
      </c>
      <c r="B25" s="77" t="s">
        <v>522</v>
      </c>
      <c r="C25" s="68">
        <v>1817138212.2026999</v>
      </c>
      <c r="D25" s="52">
        <v>0</v>
      </c>
      <c r="E25" s="68">
        <f t="shared" si="3"/>
        <v>1817138212.2026999</v>
      </c>
      <c r="F25" s="68">
        <v>130500000</v>
      </c>
      <c r="G25" s="68">
        <v>4718940.3975</v>
      </c>
      <c r="H25" s="52">
        <v>0</v>
      </c>
      <c r="I25" s="68">
        <f t="shared" si="4"/>
        <v>1952357152.6001999</v>
      </c>
    </row>
    <row r="26" spans="1:15" ht="15.75">
      <c r="A26" s="51">
        <v>4</v>
      </c>
      <c r="B26" s="77" t="s">
        <v>523</v>
      </c>
      <c r="C26" s="68">
        <v>6105584393.0010004</v>
      </c>
      <c r="D26" s="52">
        <v>0</v>
      </c>
      <c r="E26" s="68">
        <f t="shared" si="3"/>
        <v>6105584393.0010004</v>
      </c>
      <c r="F26" s="68">
        <v>438480000</v>
      </c>
      <c r="G26" s="68">
        <v>15855639.735400001</v>
      </c>
      <c r="H26" s="52">
        <v>0</v>
      </c>
      <c r="I26" s="68">
        <f t="shared" si="4"/>
        <v>6559920032.7364006</v>
      </c>
    </row>
    <row r="27" spans="1:15" ht="15.75">
      <c r="A27" s="51">
        <v>5</v>
      </c>
      <c r="B27" s="77" t="s">
        <v>524</v>
      </c>
      <c r="C27" s="68">
        <v>3634276424.4053998</v>
      </c>
      <c r="D27" s="68">
        <v>34587784.340000004</v>
      </c>
      <c r="E27" s="68">
        <f t="shared" si="3"/>
        <v>3599688640.0653996</v>
      </c>
      <c r="F27" s="68">
        <v>261000000</v>
      </c>
      <c r="G27" s="68">
        <v>9437880.7949000001</v>
      </c>
      <c r="H27" s="68">
        <v>861249045.8096</v>
      </c>
      <c r="I27" s="68">
        <f t="shared" si="4"/>
        <v>4731375566.6698999</v>
      </c>
    </row>
    <row r="28" spans="1:15" ht="15.75">
      <c r="A28" s="1"/>
      <c r="B28" s="77" t="s">
        <v>525</v>
      </c>
      <c r="C28" s="69">
        <f>SUM(C23:C27)</f>
        <v>191453682037.6748</v>
      </c>
      <c r="D28" s="69">
        <f t="shared" ref="D28:I28" si="5">SUM(D23:D27)</f>
        <v>15816757586.93</v>
      </c>
      <c r="E28" s="69">
        <f t="shared" si="5"/>
        <v>175636924450.74481</v>
      </c>
      <c r="F28" s="69">
        <f t="shared" si="5"/>
        <v>13749480000</v>
      </c>
      <c r="G28" s="69">
        <f t="shared" si="5"/>
        <v>497187560.27539998</v>
      </c>
      <c r="H28" s="69">
        <f t="shared" si="5"/>
        <v>12918735687.144001</v>
      </c>
      <c r="I28" s="69">
        <f t="shared" si="5"/>
        <v>202802327698.16418</v>
      </c>
    </row>
    <row r="29" spans="1:15">
      <c r="D29" s="31"/>
      <c r="E29" s="31"/>
      <c r="F29" s="53"/>
      <c r="G29" s="18"/>
      <c r="H29" s="18"/>
      <c r="I29" s="33"/>
    </row>
    <row r="30" spans="1:15" ht="23.25">
      <c r="A30" s="77" t="s">
        <v>530</v>
      </c>
      <c r="B30" s="77"/>
      <c r="E30" s="31"/>
      <c r="F30" s="31"/>
      <c r="H30" s="32"/>
      <c r="I30" s="32"/>
    </row>
    <row r="31" spans="1:15" ht="56.25" customHeight="1">
      <c r="A31" s="107" t="s">
        <v>531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45"/>
      <c r="O31" s="45"/>
    </row>
    <row r="32" spans="1:15">
      <c r="B32" s="22"/>
      <c r="C32" s="22"/>
      <c r="D32" s="22"/>
      <c r="E32" s="22"/>
      <c r="F32" s="22"/>
      <c r="G32" s="22"/>
    </row>
    <row r="33" spans="2:8" hidden="1">
      <c r="B33" s="22"/>
      <c r="C33" s="22"/>
      <c r="D33" s="22"/>
      <c r="E33" s="22"/>
      <c r="F33" s="22"/>
      <c r="G33" s="22"/>
    </row>
    <row r="34" spans="2:8">
      <c r="B34" s="22"/>
      <c r="C34" s="22"/>
      <c r="D34" s="22"/>
      <c r="E34" s="22"/>
      <c r="F34" s="22"/>
      <c r="G34" s="22"/>
    </row>
    <row r="35" spans="2:8" ht="20.25">
      <c r="C35" s="103" t="s">
        <v>526</v>
      </c>
      <c r="D35" s="103"/>
      <c r="E35" s="103"/>
      <c r="F35" s="103"/>
      <c r="G35" s="103"/>
      <c r="H35" s="103"/>
    </row>
    <row r="36" spans="2:8" ht="20.25">
      <c r="C36" s="105" t="s">
        <v>527</v>
      </c>
      <c r="D36" s="105"/>
      <c r="E36" s="105"/>
      <c r="F36" s="105"/>
      <c r="G36" s="105"/>
      <c r="H36" s="105"/>
    </row>
    <row r="37" spans="2:8" ht="20.25">
      <c r="C37" s="103" t="s">
        <v>528</v>
      </c>
      <c r="D37" s="103"/>
      <c r="E37" s="103"/>
      <c r="F37" s="103"/>
      <c r="G37" s="103"/>
      <c r="H37" s="103"/>
    </row>
    <row r="38" spans="2:8" ht="20.25">
      <c r="C38" s="103" t="s">
        <v>529</v>
      </c>
      <c r="D38" s="103"/>
      <c r="E38" s="103"/>
      <c r="F38" s="103"/>
      <c r="G38" s="103"/>
      <c r="H38" s="103"/>
    </row>
  </sheetData>
  <mergeCells count="9">
    <mergeCell ref="C37:H37"/>
    <mergeCell ref="C38:H38"/>
    <mergeCell ref="A1:I1"/>
    <mergeCell ref="C35:H35"/>
    <mergeCell ref="C36:H36"/>
    <mergeCell ref="A3:G3"/>
    <mergeCell ref="A18:G18"/>
    <mergeCell ref="H18:I18"/>
    <mergeCell ref="A31:M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53"/>
  <sheetViews>
    <sheetView zoomScale="80" zoomScaleNormal="80" workbookViewId="0">
      <pane xSplit="3" ySplit="9" topLeftCell="D35" activePane="bottomRight" state="frozen"/>
      <selection pane="topRight" activeCell="D1" sqref="D1"/>
      <selection pane="bottomLeft" activeCell="A10" sqref="A10"/>
      <selection pane="bottomRight" activeCell="B51" sqref="B51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2" width="19.5703125" customWidth="1"/>
    <col min="13" max="13" width="22" bestFit="1" customWidth="1"/>
    <col min="14" max="14" width="24.140625" bestFit="1" customWidth="1"/>
    <col min="15" max="15" width="20.140625" bestFit="1" customWidth="1"/>
    <col min="16" max="16" width="4.28515625" bestFit="1" customWidth="1"/>
  </cols>
  <sheetData>
    <row r="1" spans="1:16" ht="26.25" hidden="1">
      <c r="A1" s="28"/>
      <c r="B1" s="28"/>
      <c r="C1" s="28"/>
      <c r="D1" s="28"/>
      <c r="E1" s="28"/>
      <c r="F1" s="28"/>
      <c r="G1" s="28"/>
      <c r="H1" s="28"/>
      <c r="I1" s="28"/>
      <c r="J1" s="28"/>
      <c r="K1" s="40"/>
      <c r="L1" s="60"/>
      <c r="M1" s="28"/>
      <c r="N1" s="28"/>
      <c r="O1" s="28"/>
      <c r="P1" s="28"/>
    </row>
    <row r="2" spans="1:16" ht="26.25">
      <c r="A2" s="104" t="s">
        <v>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8" customHeight="1">
      <c r="H3" s="24" t="s">
        <v>14</v>
      </c>
    </row>
    <row r="4" spans="1:16" ht="18">
      <c r="A4" s="120" t="s">
        <v>929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6" ht="20.25">
      <c r="A5" s="23"/>
      <c r="B5" s="23"/>
      <c r="C5" s="23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23"/>
    </row>
    <row r="6" spans="1:16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6</v>
      </c>
      <c r="G6" s="2">
        <v>7</v>
      </c>
      <c r="H6" s="2">
        <v>8</v>
      </c>
      <c r="I6" s="2">
        <v>9</v>
      </c>
      <c r="J6" s="2" t="s">
        <v>7</v>
      </c>
      <c r="K6" s="42">
        <v>11</v>
      </c>
      <c r="L6" s="62">
        <v>12</v>
      </c>
      <c r="M6" s="2">
        <v>13</v>
      </c>
      <c r="N6" s="2" t="s">
        <v>539</v>
      </c>
      <c r="O6" s="2" t="s">
        <v>540</v>
      </c>
      <c r="P6" s="1"/>
    </row>
    <row r="7" spans="1:16" ht="12.75" customHeight="1">
      <c r="A7" s="114" t="s">
        <v>0</v>
      </c>
      <c r="B7" s="114" t="s">
        <v>13</v>
      </c>
      <c r="C7" s="114" t="s">
        <v>1</v>
      </c>
      <c r="D7" s="114" t="s">
        <v>5</v>
      </c>
      <c r="E7" s="114" t="s">
        <v>20</v>
      </c>
      <c r="F7" s="114" t="s">
        <v>2</v>
      </c>
      <c r="G7" s="111" t="s">
        <v>16</v>
      </c>
      <c r="H7" s="112"/>
      <c r="I7" s="113"/>
      <c r="J7" s="114" t="s">
        <v>11</v>
      </c>
      <c r="K7" s="116" t="s">
        <v>537</v>
      </c>
      <c r="L7" s="118" t="s">
        <v>538</v>
      </c>
      <c r="M7" s="114" t="s">
        <v>60</v>
      </c>
      <c r="N7" s="114" t="s">
        <v>17</v>
      </c>
      <c r="O7" s="114" t="s">
        <v>12</v>
      </c>
      <c r="P7" s="114" t="s">
        <v>0</v>
      </c>
    </row>
    <row r="8" spans="1:16" ht="44.25" customHeight="1">
      <c r="A8" s="115"/>
      <c r="B8" s="115"/>
      <c r="C8" s="115"/>
      <c r="D8" s="115"/>
      <c r="E8" s="115"/>
      <c r="F8" s="115"/>
      <c r="G8" s="3" t="s">
        <v>3</v>
      </c>
      <c r="H8" s="3" t="s">
        <v>10</v>
      </c>
      <c r="I8" s="3" t="s">
        <v>471</v>
      </c>
      <c r="J8" s="115"/>
      <c r="K8" s="117"/>
      <c r="L8" s="119"/>
      <c r="M8" s="115"/>
      <c r="N8" s="115"/>
      <c r="O8" s="115"/>
      <c r="P8" s="115"/>
    </row>
    <row r="9" spans="1:16">
      <c r="A9" s="1"/>
      <c r="B9" s="1"/>
      <c r="C9" s="1"/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  <c r="L9" s="4" t="s">
        <v>4</v>
      </c>
      <c r="M9" s="4" t="s">
        <v>4</v>
      </c>
      <c r="N9" s="4" t="s">
        <v>4</v>
      </c>
      <c r="O9" s="9" t="s">
        <v>4</v>
      </c>
      <c r="P9" s="1"/>
    </row>
    <row r="10" spans="1:16" ht="18" customHeight="1">
      <c r="A10" s="1">
        <v>1</v>
      </c>
      <c r="B10" s="30" t="s">
        <v>23</v>
      </c>
      <c r="C10" s="29">
        <v>17</v>
      </c>
      <c r="D10" s="5">
        <v>2397917092.6715999</v>
      </c>
      <c r="E10" s="5">
        <v>433694088.27600002</v>
      </c>
      <c r="F10" s="6">
        <v>2831611180.9475999</v>
      </c>
      <c r="G10" s="7">
        <v>31326205.879999999</v>
      </c>
      <c r="H10" s="7">
        <v>0</v>
      </c>
      <c r="I10" s="5">
        <f>463428438.14-G10-H10</f>
        <v>432102232.25999999</v>
      </c>
      <c r="J10" s="8">
        <f>F10-G10-H10-I10</f>
        <v>2368182742.8076</v>
      </c>
      <c r="K10" s="6">
        <v>221922644.61000001</v>
      </c>
      <c r="L10" s="6">
        <v>6227169.6024000002</v>
      </c>
      <c r="M10" s="8">
        <v>886947234.41240001</v>
      </c>
      <c r="N10" s="21">
        <f>F10+K10+L10+M10</f>
        <v>3946708229.5724001</v>
      </c>
      <c r="O10" s="10">
        <f>J10+K10+L10+M10</f>
        <v>3483279791.4323997</v>
      </c>
      <c r="P10" s="1">
        <v>1</v>
      </c>
    </row>
    <row r="11" spans="1:16" ht="18" customHeight="1">
      <c r="A11" s="1">
        <v>2</v>
      </c>
      <c r="B11" s="30" t="s">
        <v>24</v>
      </c>
      <c r="C11" s="25">
        <v>21</v>
      </c>
      <c r="D11" s="5">
        <v>2550971425.4710002</v>
      </c>
      <c r="E11" s="5">
        <v>0</v>
      </c>
      <c r="F11" s="6">
        <v>2550971425.4710002</v>
      </c>
      <c r="G11" s="7">
        <v>35765643.600000001</v>
      </c>
      <c r="H11" s="7">
        <v>0</v>
      </c>
      <c r="I11" s="5">
        <v>330357169.13999999</v>
      </c>
      <c r="J11" s="8">
        <f t="shared" ref="J11:J45" si="0">F11-G11-H11-I11</f>
        <v>2184848612.7310004</v>
      </c>
      <c r="K11" s="6">
        <v>183201128.44999999</v>
      </c>
      <c r="L11" s="6">
        <v>6624637.5931000002</v>
      </c>
      <c r="M11" s="8">
        <v>918427052.2881</v>
      </c>
      <c r="N11" s="21">
        <f t="shared" ref="N11:N45" si="1">F11+K11+L11+M11</f>
        <v>3659224243.8022003</v>
      </c>
      <c r="O11" s="10">
        <f t="shared" ref="O11:O45" si="2">J11+K11+L11+M11</f>
        <v>3293101431.0622005</v>
      </c>
      <c r="P11" s="1">
        <v>2</v>
      </c>
    </row>
    <row r="12" spans="1:16" ht="18" customHeight="1">
      <c r="A12" s="1">
        <v>3</v>
      </c>
      <c r="B12" s="30" t="s">
        <v>25</v>
      </c>
      <c r="C12" s="25">
        <v>31</v>
      </c>
      <c r="D12" s="5">
        <v>2574677402.4496999</v>
      </c>
      <c r="E12" s="5">
        <v>9475301866.0762005</v>
      </c>
      <c r="F12" s="6">
        <v>12049979268.5259</v>
      </c>
      <c r="G12" s="7">
        <v>111225880.56999999</v>
      </c>
      <c r="H12" s="7">
        <v>0</v>
      </c>
      <c r="I12" s="5">
        <v>977490067.63</v>
      </c>
      <c r="J12" s="8">
        <f t="shared" si="0"/>
        <v>10961263320.325901</v>
      </c>
      <c r="K12" s="6">
        <v>1217654802.1400001</v>
      </c>
      <c r="L12" s="6">
        <v>6686199.8295999998</v>
      </c>
      <c r="M12" s="8">
        <v>982547309.80599999</v>
      </c>
      <c r="N12" s="21">
        <f t="shared" si="1"/>
        <v>14256867580.301498</v>
      </c>
      <c r="O12" s="10">
        <f t="shared" si="2"/>
        <v>13168151632.1015</v>
      </c>
      <c r="P12" s="1">
        <v>3</v>
      </c>
    </row>
    <row r="13" spans="1:16" ht="18" customHeight="1">
      <c r="A13" s="1">
        <v>4</v>
      </c>
      <c r="B13" s="30" t="s">
        <v>26</v>
      </c>
      <c r="C13" s="25">
        <v>21</v>
      </c>
      <c r="D13" s="5">
        <v>2546192480.8285999</v>
      </c>
      <c r="E13" s="5">
        <v>0</v>
      </c>
      <c r="F13" s="6">
        <v>2546192480.8285999</v>
      </c>
      <c r="G13" s="7">
        <v>36392250.359999999</v>
      </c>
      <c r="H13" s="7">
        <v>0</v>
      </c>
      <c r="I13" s="5">
        <v>107021602.06</v>
      </c>
      <c r="J13" s="8">
        <f t="shared" si="0"/>
        <v>2402778628.4085999</v>
      </c>
      <c r="K13" s="6">
        <v>182857922.69999999</v>
      </c>
      <c r="L13" s="6">
        <v>6612227.1145000001</v>
      </c>
      <c r="M13" s="8">
        <v>1103114701.6654999</v>
      </c>
      <c r="N13" s="21">
        <f t="shared" si="1"/>
        <v>3838777332.3085995</v>
      </c>
      <c r="O13" s="10">
        <f t="shared" si="2"/>
        <v>3695363479.8885994</v>
      </c>
      <c r="P13" s="1">
        <v>4</v>
      </c>
    </row>
    <row r="14" spans="1:16" ht="18" customHeight="1">
      <c r="A14" s="1">
        <v>5</v>
      </c>
      <c r="B14" s="30" t="s">
        <v>27</v>
      </c>
      <c r="C14" s="25">
        <v>20</v>
      </c>
      <c r="D14" s="5">
        <v>3063154861.8919001</v>
      </c>
      <c r="E14" s="5">
        <v>0</v>
      </c>
      <c r="F14" s="6">
        <v>3063154861.8919001</v>
      </c>
      <c r="G14" s="7">
        <v>55909234.759999998</v>
      </c>
      <c r="H14" s="7">
        <v>305669380</v>
      </c>
      <c r="I14" s="5">
        <v>359793438.26999998</v>
      </c>
      <c r="J14" s="8">
        <f t="shared" si="0"/>
        <v>2341782808.8618999</v>
      </c>
      <c r="K14" s="6">
        <v>219984207.47</v>
      </c>
      <c r="L14" s="6">
        <v>7954730.7543000001</v>
      </c>
      <c r="M14" s="8">
        <v>1048011928.0197999</v>
      </c>
      <c r="N14" s="21">
        <f t="shared" si="1"/>
        <v>4339105728.1359997</v>
      </c>
      <c r="O14" s="10">
        <f t="shared" si="2"/>
        <v>3617733675.1059999</v>
      </c>
      <c r="P14" s="1">
        <v>5</v>
      </c>
    </row>
    <row r="15" spans="1:16" ht="18" customHeight="1">
      <c r="A15" s="1">
        <v>6</v>
      </c>
      <c r="B15" s="30" t="s">
        <v>28</v>
      </c>
      <c r="C15" s="25">
        <v>8</v>
      </c>
      <c r="D15" s="5">
        <v>2265863950.4148002</v>
      </c>
      <c r="E15" s="5">
        <v>7535245988.9454002</v>
      </c>
      <c r="F15" s="6">
        <v>9801109939.3602009</v>
      </c>
      <c r="G15" s="7">
        <v>28391300.120000001</v>
      </c>
      <c r="H15" s="7">
        <v>421546663.22000003</v>
      </c>
      <c r="I15" s="5">
        <v>1191608913.03</v>
      </c>
      <c r="J15" s="8">
        <f t="shared" si="0"/>
        <v>8159563062.990201</v>
      </c>
      <c r="K15" s="6">
        <v>900636986.91999996</v>
      </c>
      <c r="L15" s="6">
        <v>5884239.7671999997</v>
      </c>
      <c r="M15" s="8">
        <v>873638680.38390005</v>
      </c>
      <c r="N15" s="21">
        <f t="shared" si="1"/>
        <v>11581269846.431301</v>
      </c>
      <c r="O15" s="10">
        <f t="shared" si="2"/>
        <v>9939722970.0613003</v>
      </c>
      <c r="P15" s="1">
        <v>6</v>
      </c>
    </row>
    <row r="16" spans="1:16" ht="18" customHeight="1">
      <c r="A16" s="1">
        <v>7</v>
      </c>
      <c r="B16" s="30" t="s">
        <v>29</v>
      </c>
      <c r="C16" s="25">
        <v>23</v>
      </c>
      <c r="D16" s="5">
        <v>2871905697.7062001</v>
      </c>
      <c r="E16" s="5">
        <v>0</v>
      </c>
      <c r="F16" s="6">
        <v>2871905697.7062001</v>
      </c>
      <c r="G16" s="7">
        <v>20792622.920000002</v>
      </c>
      <c r="H16" s="7">
        <v>103855987.23</v>
      </c>
      <c r="I16" s="5">
        <v>423541958.63</v>
      </c>
      <c r="J16" s="8">
        <f t="shared" si="0"/>
        <v>2323715128.9261999</v>
      </c>
      <c r="K16" s="6">
        <v>206249415.16999999</v>
      </c>
      <c r="L16" s="6">
        <v>7458074.3080000002</v>
      </c>
      <c r="M16" s="8">
        <v>1000491628.5727</v>
      </c>
      <c r="N16" s="21">
        <f t="shared" si="1"/>
        <v>4086104815.7569003</v>
      </c>
      <c r="O16" s="10">
        <f t="shared" si="2"/>
        <v>3537914246.9769001</v>
      </c>
      <c r="P16" s="1">
        <v>7</v>
      </c>
    </row>
    <row r="17" spans="1:16" ht="18" customHeight="1">
      <c r="A17" s="1">
        <v>8</v>
      </c>
      <c r="B17" s="30" t="s">
        <v>30</v>
      </c>
      <c r="C17" s="25">
        <v>27</v>
      </c>
      <c r="D17" s="5">
        <v>3181659928.7206998</v>
      </c>
      <c r="E17" s="5">
        <v>0</v>
      </c>
      <c r="F17" s="6">
        <v>3181659928.7206998</v>
      </c>
      <c r="G17" s="7">
        <v>17411845.73</v>
      </c>
      <c r="H17" s="7">
        <v>0</v>
      </c>
      <c r="I17" s="5">
        <v>323071065.25999999</v>
      </c>
      <c r="J17" s="8">
        <f t="shared" si="0"/>
        <v>2841177017.7306995</v>
      </c>
      <c r="K17" s="6">
        <v>228494793.58000001</v>
      </c>
      <c r="L17" s="6">
        <v>8262477.4867000002</v>
      </c>
      <c r="M17" s="8">
        <v>993048014.79089999</v>
      </c>
      <c r="N17" s="21">
        <f t="shared" si="1"/>
        <v>4411465214.5782995</v>
      </c>
      <c r="O17" s="10">
        <f t="shared" si="2"/>
        <v>4070982303.5882998</v>
      </c>
      <c r="P17" s="1">
        <v>8</v>
      </c>
    </row>
    <row r="18" spans="1:16" ht="18" customHeight="1">
      <c r="A18" s="1">
        <v>9</v>
      </c>
      <c r="B18" s="30" t="s">
        <v>31</v>
      </c>
      <c r="C18" s="25">
        <v>18</v>
      </c>
      <c r="D18" s="5">
        <v>2575116491.4541998</v>
      </c>
      <c r="E18" s="5">
        <v>0</v>
      </c>
      <c r="F18" s="6">
        <v>2575116491.4541998</v>
      </c>
      <c r="G18" s="7">
        <v>231962506.34999999</v>
      </c>
      <c r="H18" s="7">
        <v>633134951.91999996</v>
      </c>
      <c r="I18" s="5">
        <v>665694354.44000006</v>
      </c>
      <c r="J18" s="8">
        <f t="shared" si="0"/>
        <v>1044324678.7441998</v>
      </c>
      <c r="K18" s="6">
        <v>184935135.84999999</v>
      </c>
      <c r="L18" s="6">
        <v>6687340.1032999996</v>
      </c>
      <c r="M18" s="8">
        <v>895585838.92820001</v>
      </c>
      <c r="N18" s="21">
        <f t="shared" si="1"/>
        <v>3662324806.3357</v>
      </c>
      <c r="O18" s="10">
        <f t="shared" si="2"/>
        <v>2131532993.6256998</v>
      </c>
      <c r="P18" s="1">
        <v>9</v>
      </c>
    </row>
    <row r="19" spans="1:16" ht="18" customHeight="1">
      <c r="A19" s="1">
        <v>10</v>
      </c>
      <c r="B19" s="30" t="s">
        <v>32</v>
      </c>
      <c r="C19" s="25">
        <v>25</v>
      </c>
      <c r="D19" s="5">
        <v>2600149120.1362</v>
      </c>
      <c r="E19" s="5">
        <v>9546138207.3941994</v>
      </c>
      <c r="F19" s="6">
        <v>12146287327.530399</v>
      </c>
      <c r="G19" s="7">
        <v>22321499.199999999</v>
      </c>
      <c r="H19" s="7">
        <v>1098907642.2</v>
      </c>
      <c r="I19" s="5">
        <v>1177175865.26</v>
      </c>
      <c r="J19" s="8">
        <f t="shared" si="0"/>
        <v>9847882320.8703976</v>
      </c>
      <c r="K19" s="6">
        <v>1230111584.6500001</v>
      </c>
      <c r="L19" s="6">
        <v>6752347.5319999997</v>
      </c>
      <c r="M19" s="8">
        <v>1013435270.5362999</v>
      </c>
      <c r="N19" s="21">
        <f t="shared" si="1"/>
        <v>14396586530.248699</v>
      </c>
      <c r="O19" s="10">
        <f t="shared" si="2"/>
        <v>12098181523.588697</v>
      </c>
      <c r="P19" s="1">
        <v>10</v>
      </c>
    </row>
    <row r="20" spans="1:16" ht="18" customHeight="1">
      <c r="A20" s="1">
        <v>11</v>
      </c>
      <c r="B20" s="30" t="s">
        <v>33</v>
      </c>
      <c r="C20" s="25">
        <v>13</v>
      </c>
      <c r="D20" s="5">
        <v>2291022018.9454999</v>
      </c>
      <c r="E20" s="5">
        <v>0</v>
      </c>
      <c r="F20" s="6">
        <v>2291022018.9454999</v>
      </c>
      <c r="G20" s="7">
        <v>31282856.030000001</v>
      </c>
      <c r="H20" s="7">
        <v>0</v>
      </c>
      <c r="I20" s="5">
        <v>297470043.81950003</v>
      </c>
      <c r="J20" s="8">
        <f t="shared" si="0"/>
        <v>1962269119.0959997</v>
      </c>
      <c r="K20" s="6">
        <v>164532544.34</v>
      </c>
      <c r="L20" s="6">
        <v>5949572.9516000003</v>
      </c>
      <c r="M20" s="8">
        <v>848314232.11150002</v>
      </c>
      <c r="N20" s="21">
        <f t="shared" si="1"/>
        <v>3309818368.3486004</v>
      </c>
      <c r="O20" s="10">
        <f t="shared" si="2"/>
        <v>2981065468.4990997</v>
      </c>
      <c r="P20" s="1">
        <v>11</v>
      </c>
    </row>
    <row r="21" spans="1:16" ht="18" customHeight="1">
      <c r="A21" s="1">
        <v>12</v>
      </c>
      <c r="B21" s="30" t="s">
        <v>34</v>
      </c>
      <c r="C21" s="25">
        <v>18</v>
      </c>
      <c r="D21" s="5">
        <v>2394485190.5465002</v>
      </c>
      <c r="E21" s="5">
        <v>1285886352.2936001</v>
      </c>
      <c r="F21" s="6">
        <v>3680371542.8401003</v>
      </c>
      <c r="G21" s="7">
        <v>64088110.490000002</v>
      </c>
      <c r="H21" s="7">
        <v>520000000</v>
      </c>
      <c r="I21" s="5">
        <v>393356922.11000001</v>
      </c>
      <c r="J21" s="8">
        <f t="shared" si="0"/>
        <v>2702926510.2401004</v>
      </c>
      <c r="K21" s="6">
        <v>298135678.37</v>
      </c>
      <c r="L21" s="6">
        <v>6218257.2690000003</v>
      </c>
      <c r="M21" s="8">
        <v>963916956.12179995</v>
      </c>
      <c r="N21" s="21">
        <f t="shared" si="1"/>
        <v>4948642434.6009007</v>
      </c>
      <c r="O21" s="10">
        <f t="shared" si="2"/>
        <v>3971197402.0009003</v>
      </c>
      <c r="P21" s="1">
        <v>12</v>
      </c>
    </row>
    <row r="22" spans="1:16" ht="18" customHeight="1">
      <c r="A22" s="1">
        <v>13</v>
      </c>
      <c r="B22" s="30" t="s">
        <v>35</v>
      </c>
      <c r="C22" s="25">
        <v>16</v>
      </c>
      <c r="D22" s="5">
        <v>2289729208.5717001</v>
      </c>
      <c r="E22" s="5">
        <v>0</v>
      </c>
      <c r="F22" s="6">
        <v>2289729208.5717001</v>
      </c>
      <c r="G22" s="7">
        <v>45608594.700000003</v>
      </c>
      <c r="H22" s="7">
        <v>499654808.00999999</v>
      </c>
      <c r="I22" s="5">
        <v>465644314.39999998</v>
      </c>
      <c r="J22" s="8">
        <f t="shared" si="0"/>
        <v>1278821491.4617004</v>
      </c>
      <c r="K22" s="6">
        <v>164439699.58000001</v>
      </c>
      <c r="L22" s="6">
        <v>5946215.6423000004</v>
      </c>
      <c r="M22" s="8">
        <v>840006740.54550004</v>
      </c>
      <c r="N22" s="21">
        <f t="shared" si="1"/>
        <v>3300121864.3395004</v>
      </c>
      <c r="O22" s="10">
        <f t="shared" si="2"/>
        <v>2289214147.2295003</v>
      </c>
      <c r="P22" s="1">
        <v>13</v>
      </c>
    </row>
    <row r="23" spans="1:16" ht="18" customHeight="1">
      <c r="A23" s="1">
        <v>14</v>
      </c>
      <c r="B23" s="30" t="s">
        <v>36</v>
      </c>
      <c r="C23" s="25">
        <v>17</v>
      </c>
      <c r="D23" s="5">
        <v>2575338741.3938999</v>
      </c>
      <c r="E23" s="5">
        <v>0</v>
      </c>
      <c r="F23" s="6">
        <v>2575338741.3938999</v>
      </c>
      <c r="G23" s="7">
        <v>45799061.670000002</v>
      </c>
      <c r="H23" s="7">
        <v>147102561.99000001</v>
      </c>
      <c r="I23" s="5">
        <v>206468378.88999999</v>
      </c>
      <c r="J23" s="8">
        <f t="shared" si="0"/>
        <v>2175968738.8439002</v>
      </c>
      <c r="K23" s="6">
        <v>184951097</v>
      </c>
      <c r="L23" s="6">
        <v>6687917.2659</v>
      </c>
      <c r="M23" s="8">
        <v>973626782.35290003</v>
      </c>
      <c r="N23" s="21">
        <f t="shared" si="1"/>
        <v>3740604538.0127001</v>
      </c>
      <c r="O23" s="10">
        <f t="shared" si="2"/>
        <v>3341234535.4627004</v>
      </c>
      <c r="P23" s="1">
        <v>14</v>
      </c>
    </row>
    <row r="24" spans="1:16" ht="18" customHeight="1">
      <c r="A24" s="1">
        <v>15</v>
      </c>
      <c r="B24" s="30" t="s">
        <v>37</v>
      </c>
      <c r="C24" s="25">
        <v>11</v>
      </c>
      <c r="D24" s="5">
        <v>2412087570.1543999</v>
      </c>
      <c r="E24" s="5">
        <v>0</v>
      </c>
      <c r="F24" s="6">
        <v>2412087570.1543999</v>
      </c>
      <c r="G24" s="7">
        <v>30538887.789999999</v>
      </c>
      <c r="H24" s="7">
        <v>361446152.47000003</v>
      </c>
      <c r="I24" s="5">
        <v>272954928.63999999</v>
      </c>
      <c r="J24" s="8">
        <f t="shared" si="0"/>
        <v>1747147601.2543998</v>
      </c>
      <c r="K24" s="6">
        <v>173227014.75999999</v>
      </c>
      <c r="L24" s="6">
        <v>6263969.0258999998</v>
      </c>
      <c r="M24" s="8">
        <v>856552224.67060006</v>
      </c>
      <c r="N24" s="21">
        <f t="shared" si="1"/>
        <v>3448130778.6108999</v>
      </c>
      <c r="O24" s="10">
        <f t="shared" si="2"/>
        <v>2783190809.7108998</v>
      </c>
      <c r="P24" s="1">
        <v>15</v>
      </c>
    </row>
    <row r="25" spans="1:16" ht="18" customHeight="1">
      <c r="A25" s="1">
        <v>16</v>
      </c>
      <c r="B25" s="30" t="s">
        <v>38</v>
      </c>
      <c r="C25" s="25">
        <v>27</v>
      </c>
      <c r="D25" s="5">
        <v>2662521094.0149999</v>
      </c>
      <c r="E25" s="5">
        <v>350928836.80489999</v>
      </c>
      <c r="F25" s="6">
        <v>3013449930.8199</v>
      </c>
      <c r="G25" s="7">
        <v>46358595.57</v>
      </c>
      <c r="H25" s="7">
        <v>0</v>
      </c>
      <c r="I25" s="5">
        <v>822267522.07000005</v>
      </c>
      <c r="J25" s="8">
        <f t="shared" si="0"/>
        <v>2144823813.1798997</v>
      </c>
      <c r="K25" s="6">
        <v>228090604.13</v>
      </c>
      <c r="L25" s="6">
        <v>6914321.7973999996</v>
      </c>
      <c r="M25" s="8">
        <v>972216347.20340002</v>
      </c>
      <c r="N25" s="21">
        <f t="shared" si="1"/>
        <v>4220671203.9507003</v>
      </c>
      <c r="O25" s="10">
        <f t="shared" si="2"/>
        <v>3352045086.3106999</v>
      </c>
      <c r="P25" s="1">
        <v>16</v>
      </c>
    </row>
    <row r="26" spans="1:16" ht="18" customHeight="1">
      <c r="A26" s="1">
        <v>17</v>
      </c>
      <c r="B26" s="30" t="s">
        <v>39</v>
      </c>
      <c r="C26" s="25">
        <v>27</v>
      </c>
      <c r="D26" s="5">
        <v>2863788423.2772999</v>
      </c>
      <c r="E26" s="5">
        <v>0</v>
      </c>
      <c r="F26" s="6">
        <v>2863788423.2772999</v>
      </c>
      <c r="G26" s="7">
        <v>25733823.960000001</v>
      </c>
      <c r="H26" s="7">
        <v>0</v>
      </c>
      <c r="I26" s="5">
        <v>236474628.33000001</v>
      </c>
      <c r="J26" s="8">
        <f t="shared" si="0"/>
        <v>2601579970.9872999</v>
      </c>
      <c r="K26" s="6">
        <v>205666463.19</v>
      </c>
      <c r="L26" s="6">
        <v>7436994.4948000005</v>
      </c>
      <c r="M26" s="8">
        <v>1053495914.5926</v>
      </c>
      <c r="N26" s="21">
        <f t="shared" si="1"/>
        <v>4130387795.5546999</v>
      </c>
      <c r="O26" s="10">
        <f t="shared" si="2"/>
        <v>3868179343.2646999</v>
      </c>
      <c r="P26" s="1">
        <v>17</v>
      </c>
    </row>
    <row r="27" spans="1:16" ht="18" customHeight="1">
      <c r="A27" s="1">
        <v>18</v>
      </c>
      <c r="B27" s="30" t="s">
        <v>40</v>
      </c>
      <c r="C27" s="25">
        <v>23</v>
      </c>
      <c r="D27" s="5">
        <v>3355261226.3650999</v>
      </c>
      <c r="E27" s="5">
        <v>0</v>
      </c>
      <c r="F27" s="6">
        <v>3355261226.3650999</v>
      </c>
      <c r="G27" s="7">
        <v>180575169.37</v>
      </c>
      <c r="H27" s="7">
        <v>0</v>
      </c>
      <c r="I27" s="5">
        <v>203254936.77000001</v>
      </c>
      <c r="J27" s="8">
        <f t="shared" si="0"/>
        <v>2971431120.2251</v>
      </c>
      <c r="K27" s="6">
        <v>240962182.78999999</v>
      </c>
      <c r="L27" s="6">
        <v>8713304.0506999996</v>
      </c>
      <c r="M27" s="8">
        <v>1256905095.5388999</v>
      </c>
      <c r="N27" s="21">
        <f t="shared" si="1"/>
        <v>4861841808.7446995</v>
      </c>
      <c r="O27" s="10">
        <f t="shared" si="2"/>
        <v>4478011702.6047001</v>
      </c>
      <c r="P27" s="1">
        <v>18</v>
      </c>
    </row>
    <row r="28" spans="1:16" ht="18" customHeight="1">
      <c r="A28" s="1">
        <v>19</v>
      </c>
      <c r="B28" s="30" t="s">
        <v>41</v>
      </c>
      <c r="C28" s="25">
        <v>44</v>
      </c>
      <c r="D28" s="5">
        <v>4061917255.3378</v>
      </c>
      <c r="E28" s="5">
        <v>0</v>
      </c>
      <c r="F28" s="6">
        <v>4061917255.3378</v>
      </c>
      <c r="G28" s="7">
        <v>54328126.759999998</v>
      </c>
      <c r="H28" s="7">
        <v>0</v>
      </c>
      <c r="I28" s="5">
        <v>486143747.79000002</v>
      </c>
      <c r="J28" s="8">
        <f t="shared" si="0"/>
        <v>3521445380.7877998</v>
      </c>
      <c r="K28" s="6">
        <v>291711548.56</v>
      </c>
      <c r="L28" s="6">
        <v>10548424.604499999</v>
      </c>
      <c r="M28" s="8">
        <v>1644683746.2607999</v>
      </c>
      <c r="N28" s="21">
        <f t="shared" si="1"/>
        <v>6008860974.7630997</v>
      </c>
      <c r="O28" s="10">
        <f t="shared" si="2"/>
        <v>5468389100.2130995</v>
      </c>
      <c r="P28" s="1">
        <v>19</v>
      </c>
    </row>
    <row r="29" spans="1:16" ht="18" customHeight="1">
      <c r="A29" s="1">
        <v>20</v>
      </c>
      <c r="B29" s="30" t="s">
        <v>42</v>
      </c>
      <c r="C29" s="25">
        <v>34</v>
      </c>
      <c r="D29" s="5">
        <v>3147870270.9123998</v>
      </c>
      <c r="E29" s="5">
        <v>0</v>
      </c>
      <c r="F29" s="6">
        <v>3147870270.9123998</v>
      </c>
      <c r="G29" s="7">
        <v>99227240.439999998</v>
      </c>
      <c r="H29" s="7">
        <v>0</v>
      </c>
      <c r="I29" s="5">
        <v>635655483.03999996</v>
      </c>
      <c r="J29" s="8">
        <f t="shared" si="0"/>
        <v>2412987547.4323997</v>
      </c>
      <c r="K29" s="6">
        <v>226068148.03</v>
      </c>
      <c r="L29" s="6">
        <v>8174728.8607999999</v>
      </c>
      <c r="M29" s="8">
        <v>1163469316.9783001</v>
      </c>
      <c r="N29" s="21">
        <f t="shared" si="1"/>
        <v>4545582464.7814999</v>
      </c>
      <c r="O29" s="10">
        <f t="shared" si="2"/>
        <v>3810699741.3014998</v>
      </c>
      <c r="P29" s="1">
        <v>20</v>
      </c>
    </row>
    <row r="30" spans="1:16" ht="18" customHeight="1">
      <c r="A30" s="1">
        <v>21</v>
      </c>
      <c r="B30" s="30" t="s">
        <v>43</v>
      </c>
      <c r="C30" s="25">
        <v>21</v>
      </c>
      <c r="D30" s="5">
        <v>2704036267.5970001</v>
      </c>
      <c r="E30" s="5">
        <v>0</v>
      </c>
      <c r="F30" s="6">
        <v>2704036267.5970001</v>
      </c>
      <c r="G30" s="7">
        <v>36342977.009999998</v>
      </c>
      <c r="H30" s="7">
        <v>0</v>
      </c>
      <c r="I30" s="5">
        <v>264239440.81</v>
      </c>
      <c r="J30" s="8">
        <f t="shared" si="0"/>
        <v>2403453849.777</v>
      </c>
      <c r="K30" s="6">
        <v>194193667.03</v>
      </c>
      <c r="L30" s="6">
        <v>7022132.8755999999</v>
      </c>
      <c r="M30" s="8">
        <v>918131131.55079997</v>
      </c>
      <c r="N30" s="21">
        <f t="shared" si="1"/>
        <v>3823383199.0534</v>
      </c>
      <c r="O30" s="10">
        <f t="shared" si="2"/>
        <v>3522800781.2333999</v>
      </c>
      <c r="P30" s="1">
        <v>21</v>
      </c>
    </row>
    <row r="31" spans="1:16" ht="18" customHeight="1">
      <c r="A31" s="1">
        <v>22</v>
      </c>
      <c r="B31" s="30" t="s">
        <v>44</v>
      </c>
      <c r="C31" s="25">
        <v>21</v>
      </c>
      <c r="D31" s="5">
        <v>2830309649.5688</v>
      </c>
      <c r="E31" s="5">
        <v>0</v>
      </c>
      <c r="F31" s="6">
        <v>2830309649.5688</v>
      </c>
      <c r="G31" s="7">
        <v>23941292.93</v>
      </c>
      <c r="H31" s="7">
        <v>246132000</v>
      </c>
      <c r="I31" s="5">
        <v>217234851.34</v>
      </c>
      <c r="J31" s="8">
        <f t="shared" si="0"/>
        <v>2343001505.2988</v>
      </c>
      <c r="K31" s="6">
        <v>203262144.16999999</v>
      </c>
      <c r="L31" s="6">
        <v>7350053.2061999999</v>
      </c>
      <c r="M31" s="8">
        <v>921905147.16670001</v>
      </c>
      <c r="N31" s="21">
        <f t="shared" si="1"/>
        <v>3962826994.1117001</v>
      </c>
      <c r="O31" s="10">
        <f t="shared" si="2"/>
        <v>3475518849.8417001</v>
      </c>
      <c r="P31" s="1">
        <v>22</v>
      </c>
    </row>
    <row r="32" spans="1:16" ht="18" customHeight="1">
      <c r="A32" s="1">
        <v>23</v>
      </c>
      <c r="B32" s="30" t="s">
        <v>45</v>
      </c>
      <c r="C32" s="25">
        <v>16</v>
      </c>
      <c r="D32" s="5">
        <v>2279520710.8484998</v>
      </c>
      <c r="E32" s="5">
        <v>0</v>
      </c>
      <c r="F32" s="6">
        <v>2279520710.8484998</v>
      </c>
      <c r="G32" s="7">
        <v>34961787.119999997</v>
      </c>
      <c r="H32" s="7">
        <v>0</v>
      </c>
      <c r="I32" s="5">
        <v>347813959.43000001</v>
      </c>
      <c r="J32" s="8">
        <f t="shared" si="0"/>
        <v>1896744964.2984998</v>
      </c>
      <c r="K32" s="6">
        <v>163706563.84999999</v>
      </c>
      <c r="L32" s="6">
        <v>5919705.1149000004</v>
      </c>
      <c r="M32" s="8">
        <v>839708020.66690004</v>
      </c>
      <c r="N32" s="21">
        <f t="shared" si="1"/>
        <v>3288855000.4802999</v>
      </c>
      <c r="O32" s="10">
        <f t="shared" si="2"/>
        <v>2906079253.9302998</v>
      </c>
      <c r="P32" s="1">
        <v>23</v>
      </c>
    </row>
    <row r="33" spans="1:16" ht="18" customHeight="1">
      <c r="A33" s="1">
        <v>24</v>
      </c>
      <c r="B33" s="30" t="s">
        <v>46</v>
      </c>
      <c r="C33" s="25">
        <v>20</v>
      </c>
      <c r="D33" s="5">
        <v>3430552630.5651002</v>
      </c>
      <c r="E33" s="5">
        <v>0</v>
      </c>
      <c r="F33" s="6">
        <v>3430552630.5651002</v>
      </c>
      <c r="G33" s="7">
        <v>802753160.63999999</v>
      </c>
      <c r="H33" s="7">
        <v>2000000000</v>
      </c>
      <c r="I33" s="5">
        <v>0</v>
      </c>
      <c r="J33" s="8">
        <f t="shared" si="0"/>
        <v>627799469.92510033</v>
      </c>
      <c r="K33" s="6">
        <v>246369326.94</v>
      </c>
      <c r="L33" s="6">
        <v>8908828.8856000006</v>
      </c>
      <c r="M33" s="8">
        <v>8241215060.6016998</v>
      </c>
      <c r="N33" s="21">
        <f t="shared" si="1"/>
        <v>11927045846.992401</v>
      </c>
      <c r="O33" s="10">
        <f t="shared" si="2"/>
        <v>9124292686.3523998</v>
      </c>
      <c r="P33" s="1">
        <v>24</v>
      </c>
    </row>
    <row r="34" spans="1:16" ht="18" customHeight="1">
      <c r="A34" s="1">
        <v>25</v>
      </c>
      <c r="B34" s="30" t="s">
        <v>47</v>
      </c>
      <c r="C34" s="25">
        <v>13</v>
      </c>
      <c r="D34" s="5">
        <v>2361588354.5700002</v>
      </c>
      <c r="E34" s="5">
        <v>0</v>
      </c>
      <c r="F34" s="6">
        <v>2361588354.5700002</v>
      </c>
      <c r="G34" s="7">
        <v>26961830.75</v>
      </c>
      <c r="H34" s="7">
        <v>101637860.22</v>
      </c>
      <c r="I34" s="5">
        <v>124304116.61</v>
      </c>
      <c r="J34" s="8">
        <f t="shared" si="0"/>
        <v>2108684546.9900005</v>
      </c>
      <c r="K34" s="6">
        <v>169600351.91999999</v>
      </c>
      <c r="L34" s="6">
        <v>6132827.2189999996</v>
      </c>
      <c r="M34" s="8">
        <v>813900929.13689995</v>
      </c>
      <c r="N34" s="21">
        <f t="shared" si="1"/>
        <v>3351222462.8459001</v>
      </c>
      <c r="O34" s="10">
        <f t="shared" si="2"/>
        <v>3098318655.2659001</v>
      </c>
      <c r="P34" s="1">
        <v>25</v>
      </c>
    </row>
    <row r="35" spans="1:16" ht="18" customHeight="1">
      <c r="A35" s="1">
        <v>26</v>
      </c>
      <c r="B35" s="30" t="s">
        <v>48</v>
      </c>
      <c r="C35" s="25">
        <v>25</v>
      </c>
      <c r="D35" s="5">
        <v>3033355094.0454998</v>
      </c>
      <c r="E35" s="5">
        <v>0</v>
      </c>
      <c r="F35" s="6">
        <v>3033355094.0454998</v>
      </c>
      <c r="G35" s="7">
        <v>30734086.280000001</v>
      </c>
      <c r="H35" s="7">
        <v>275631992.38</v>
      </c>
      <c r="I35" s="5">
        <v>296301273.26999998</v>
      </c>
      <c r="J35" s="8">
        <f t="shared" si="0"/>
        <v>2430687742.1154995</v>
      </c>
      <c r="K35" s="6">
        <v>217844100.75</v>
      </c>
      <c r="L35" s="6">
        <v>7877343.5047000004</v>
      </c>
      <c r="M35" s="8">
        <v>981530933.02839994</v>
      </c>
      <c r="N35" s="21">
        <f t="shared" si="1"/>
        <v>4240607471.3285999</v>
      </c>
      <c r="O35" s="10">
        <f t="shared" si="2"/>
        <v>3637940119.3985996</v>
      </c>
      <c r="P35" s="1">
        <v>26</v>
      </c>
    </row>
    <row r="36" spans="1:16" ht="18" customHeight="1">
      <c r="A36" s="1">
        <v>27</v>
      </c>
      <c r="B36" s="30" t="s">
        <v>49</v>
      </c>
      <c r="C36" s="25">
        <v>20</v>
      </c>
      <c r="D36" s="5">
        <v>2379127875.4464002</v>
      </c>
      <c r="E36" s="5">
        <v>0</v>
      </c>
      <c r="F36" s="6">
        <v>2379127875.4464002</v>
      </c>
      <c r="G36" s="7">
        <v>72750986.819999993</v>
      </c>
      <c r="H36" s="7">
        <v>0</v>
      </c>
      <c r="I36" s="5">
        <v>1133331119.97</v>
      </c>
      <c r="J36" s="8">
        <f t="shared" si="0"/>
        <v>1173045768.6564</v>
      </c>
      <c r="K36" s="6">
        <v>170859974.03</v>
      </c>
      <c r="L36" s="6">
        <v>6178375.7375999996</v>
      </c>
      <c r="M36" s="8">
        <v>993355617.27939999</v>
      </c>
      <c r="N36" s="21">
        <f t="shared" si="1"/>
        <v>3549521842.4934001</v>
      </c>
      <c r="O36" s="10">
        <f t="shared" si="2"/>
        <v>2343439735.7034001</v>
      </c>
      <c r="P36" s="1">
        <v>27</v>
      </c>
    </row>
    <row r="37" spans="1:16" ht="18" customHeight="1">
      <c r="A37" s="1">
        <v>28</v>
      </c>
      <c r="B37" s="30" t="s">
        <v>50</v>
      </c>
      <c r="C37" s="25">
        <v>18</v>
      </c>
      <c r="D37" s="5">
        <v>2383841194.2142</v>
      </c>
      <c r="E37" s="5">
        <v>1314129990.0711</v>
      </c>
      <c r="F37" s="6">
        <v>3697971184.2853003</v>
      </c>
      <c r="G37" s="7">
        <v>50606534.740000002</v>
      </c>
      <c r="H37" s="7">
        <v>725882360.59000003</v>
      </c>
      <c r="I37" s="5">
        <v>236499022.94999999</v>
      </c>
      <c r="J37" s="8">
        <f t="shared" si="0"/>
        <v>2684983266.0053005</v>
      </c>
      <c r="K37" s="6">
        <v>318505366.76999998</v>
      </c>
      <c r="L37" s="6">
        <v>6190615.7918999996</v>
      </c>
      <c r="M37" s="8">
        <v>930765620.21920002</v>
      </c>
      <c r="N37" s="21">
        <f t="shared" si="1"/>
        <v>4953432787.0664005</v>
      </c>
      <c r="O37" s="10">
        <f t="shared" si="2"/>
        <v>3940444868.7864008</v>
      </c>
      <c r="P37" s="1">
        <v>28</v>
      </c>
    </row>
    <row r="38" spans="1:16" ht="18" customHeight="1">
      <c r="A38" s="1">
        <v>29</v>
      </c>
      <c r="B38" s="30" t="s">
        <v>51</v>
      </c>
      <c r="C38" s="25">
        <v>30</v>
      </c>
      <c r="D38" s="5">
        <v>2335513732.5402999</v>
      </c>
      <c r="E38" s="5">
        <v>0</v>
      </c>
      <c r="F38" s="6">
        <v>2335513732.5402999</v>
      </c>
      <c r="G38" s="7">
        <v>95247661.719999999</v>
      </c>
      <c r="H38" s="7">
        <v>945881467</v>
      </c>
      <c r="I38" s="5">
        <v>1375047323.53</v>
      </c>
      <c r="J38" s="8">
        <f t="shared" si="0"/>
        <v>-80662719.709699869</v>
      </c>
      <c r="K38" s="6">
        <v>167727771.09</v>
      </c>
      <c r="L38" s="6">
        <v>6065113.8296999997</v>
      </c>
      <c r="M38" s="8">
        <v>947165155.39129996</v>
      </c>
      <c r="N38" s="21">
        <f t="shared" si="1"/>
        <v>3456471772.8513002</v>
      </c>
      <c r="O38" s="10">
        <f t="shared" si="2"/>
        <v>1040295320.6013001</v>
      </c>
      <c r="P38" s="1">
        <v>29</v>
      </c>
    </row>
    <row r="39" spans="1:16" ht="18" customHeight="1">
      <c r="A39" s="1">
        <v>30</v>
      </c>
      <c r="B39" s="30" t="s">
        <v>52</v>
      </c>
      <c r="C39" s="25">
        <v>33</v>
      </c>
      <c r="D39" s="5">
        <v>2872223009.0854001</v>
      </c>
      <c r="E39" s="5">
        <v>0</v>
      </c>
      <c r="F39" s="6">
        <v>2872223009.0854001</v>
      </c>
      <c r="G39" s="7">
        <v>115182557.78</v>
      </c>
      <c r="H39" s="7">
        <v>99912935</v>
      </c>
      <c r="I39" s="5">
        <v>399777987.94999999</v>
      </c>
      <c r="J39" s="8">
        <f t="shared" si="0"/>
        <v>2257349528.3554001</v>
      </c>
      <c r="K39" s="6">
        <v>206272203.27000001</v>
      </c>
      <c r="L39" s="6">
        <v>7458898.3364000004</v>
      </c>
      <c r="M39" s="8">
        <v>1320640262.5376999</v>
      </c>
      <c r="N39" s="21">
        <f t="shared" si="1"/>
        <v>4406594373.2294998</v>
      </c>
      <c r="O39" s="10">
        <f t="shared" si="2"/>
        <v>3791720892.4995003</v>
      </c>
      <c r="P39" s="1">
        <v>30</v>
      </c>
    </row>
    <row r="40" spans="1:16" ht="18" customHeight="1">
      <c r="A40" s="1">
        <v>31</v>
      </c>
      <c r="B40" s="30" t="s">
        <v>53</v>
      </c>
      <c r="C40" s="25">
        <v>17</v>
      </c>
      <c r="D40" s="5">
        <v>2674134272.3723998</v>
      </c>
      <c r="E40" s="5">
        <v>0</v>
      </c>
      <c r="F40" s="6">
        <v>2674134272.3723998</v>
      </c>
      <c r="G40" s="7">
        <v>18708659.809999999</v>
      </c>
      <c r="H40" s="7">
        <v>609914612.08000004</v>
      </c>
      <c r="I40" s="5">
        <v>519429350.12</v>
      </c>
      <c r="J40" s="8">
        <f t="shared" si="0"/>
        <v>1526081650.3624001</v>
      </c>
      <c r="K40" s="6">
        <v>192046218.72</v>
      </c>
      <c r="L40" s="6">
        <v>6944480.1508999998</v>
      </c>
      <c r="M40" s="8">
        <v>949370814.04920006</v>
      </c>
      <c r="N40" s="21">
        <f t="shared" si="1"/>
        <v>3822495785.2924995</v>
      </c>
      <c r="O40" s="10">
        <f t="shared" si="2"/>
        <v>2674443163.2825003</v>
      </c>
      <c r="P40" s="1">
        <v>31</v>
      </c>
    </row>
    <row r="41" spans="1:16" ht="18" customHeight="1">
      <c r="A41" s="1">
        <v>32</v>
      </c>
      <c r="B41" s="30" t="s">
        <v>54</v>
      </c>
      <c r="C41" s="25">
        <v>23</v>
      </c>
      <c r="D41" s="5">
        <v>2761747940.6880999</v>
      </c>
      <c r="E41" s="5">
        <v>7006057369.8518</v>
      </c>
      <c r="F41" s="6">
        <v>9767805310.5398998</v>
      </c>
      <c r="G41" s="7">
        <v>48720437.130000003</v>
      </c>
      <c r="H41" s="7">
        <v>0</v>
      </c>
      <c r="I41" s="5">
        <v>1267549523.03</v>
      </c>
      <c r="J41" s="8">
        <f t="shared" si="0"/>
        <v>8451535350.3799009</v>
      </c>
      <c r="K41" s="6">
        <v>924225801.30999994</v>
      </c>
      <c r="L41" s="6">
        <v>7172004.7696000002</v>
      </c>
      <c r="M41" s="8">
        <v>1328945192.9112999</v>
      </c>
      <c r="N41" s="21">
        <f t="shared" si="1"/>
        <v>12028148309.5308</v>
      </c>
      <c r="O41" s="10">
        <f t="shared" si="2"/>
        <v>10711878349.370802</v>
      </c>
      <c r="P41" s="1">
        <v>32</v>
      </c>
    </row>
    <row r="42" spans="1:16" ht="18" customHeight="1">
      <c r="A42" s="1">
        <v>33</v>
      </c>
      <c r="B42" s="30" t="s">
        <v>55</v>
      </c>
      <c r="C42" s="25">
        <v>23</v>
      </c>
      <c r="D42" s="5">
        <v>2822255676.3976002</v>
      </c>
      <c r="E42" s="5">
        <v>0</v>
      </c>
      <c r="F42" s="6">
        <v>2822255676.3976002</v>
      </c>
      <c r="G42" s="7">
        <v>33665974.990000002</v>
      </c>
      <c r="H42" s="7">
        <v>0</v>
      </c>
      <c r="I42" s="5">
        <v>573519483.79999995</v>
      </c>
      <c r="J42" s="8">
        <f t="shared" si="0"/>
        <v>2215070217.6076002</v>
      </c>
      <c r="K42" s="6">
        <v>202683738.25</v>
      </c>
      <c r="L42" s="6">
        <v>7329137.7803999996</v>
      </c>
      <c r="M42" s="8">
        <v>950376259.4109</v>
      </c>
      <c r="N42" s="21">
        <f t="shared" si="1"/>
        <v>3982644811.8389001</v>
      </c>
      <c r="O42" s="10">
        <f t="shared" si="2"/>
        <v>3375459353.0489001</v>
      </c>
      <c r="P42" s="1">
        <v>33</v>
      </c>
    </row>
    <row r="43" spans="1:16" ht="18" customHeight="1">
      <c r="A43" s="1">
        <v>34</v>
      </c>
      <c r="B43" s="30" t="s">
        <v>56</v>
      </c>
      <c r="C43" s="25">
        <v>16</v>
      </c>
      <c r="D43" s="5">
        <v>2466769377.5969</v>
      </c>
      <c r="E43" s="5">
        <v>0</v>
      </c>
      <c r="F43" s="6">
        <v>2466769377.5969</v>
      </c>
      <c r="G43" s="7">
        <v>17164063.460000001</v>
      </c>
      <c r="H43" s="7">
        <v>0</v>
      </c>
      <c r="I43" s="5">
        <v>416352804.32999998</v>
      </c>
      <c r="J43" s="8">
        <f t="shared" si="0"/>
        <v>2033252509.8069</v>
      </c>
      <c r="K43" s="6">
        <v>177154055.53999999</v>
      </c>
      <c r="L43" s="6">
        <v>6405972.6381999999</v>
      </c>
      <c r="M43" s="8">
        <v>858641363.36170006</v>
      </c>
      <c r="N43" s="21">
        <f t="shared" si="1"/>
        <v>3508970769.1367998</v>
      </c>
      <c r="O43" s="10">
        <f t="shared" si="2"/>
        <v>3075453901.3467999</v>
      </c>
      <c r="P43" s="1">
        <v>34</v>
      </c>
    </row>
    <row r="44" spans="1:16" ht="18" customHeight="1">
      <c r="A44" s="1">
        <v>35</v>
      </c>
      <c r="B44" s="30" t="s">
        <v>57</v>
      </c>
      <c r="C44" s="25">
        <v>17</v>
      </c>
      <c r="D44" s="5">
        <v>2542922570.3776002</v>
      </c>
      <c r="E44" s="5">
        <v>0</v>
      </c>
      <c r="F44" s="6">
        <v>2542922570.3776002</v>
      </c>
      <c r="G44" s="7">
        <v>31564249.48</v>
      </c>
      <c r="H44" s="7">
        <v>0</v>
      </c>
      <c r="I44" s="5">
        <v>89972595.590000004</v>
      </c>
      <c r="J44" s="8">
        <f t="shared" si="0"/>
        <v>2421385725.3076</v>
      </c>
      <c r="K44" s="6">
        <v>182623090.09</v>
      </c>
      <c r="L44" s="6">
        <v>6603735.4584999997</v>
      </c>
      <c r="M44" s="8">
        <v>870090946.79359996</v>
      </c>
      <c r="N44" s="21">
        <f t="shared" si="1"/>
        <v>3602240342.7197003</v>
      </c>
      <c r="O44" s="10">
        <f t="shared" si="2"/>
        <v>3480703497.6497002</v>
      </c>
      <c r="P44" s="1">
        <v>35</v>
      </c>
    </row>
    <row r="45" spans="1:16" ht="18" customHeight="1" thickBot="1">
      <c r="A45" s="1">
        <v>36</v>
      </c>
      <c r="B45" s="30" t="s">
        <v>58</v>
      </c>
      <c r="C45" s="25">
        <v>14</v>
      </c>
      <c r="D45" s="5">
        <v>2548338252.9327002</v>
      </c>
      <c r="E45" s="5">
        <v>0</v>
      </c>
      <c r="F45" s="6">
        <v>2548338252.9327002</v>
      </c>
      <c r="G45" s="7">
        <v>20300625.149999999</v>
      </c>
      <c r="H45" s="7">
        <v>488822936.86000001</v>
      </c>
      <c r="I45" s="5">
        <v>780842346.25999999</v>
      </c>
      <c r="J45" s="8">
        <f t="shared" si="0"/>
        <v>1258372344.6626999</v>
      </c>
      <c r="K45" s="6">
        <v>183012023.94999999</v>
      </c>
      <c r="L45" s="6">
        <v>6617799.4868000001</v>
      </c>
      <c r="M45" s="8">
        <v>908274820.59469998</v>
      </c>
      <c r="N45" s="21">
        <f t="shared" si="1"/>
        <v>3646242896.9642</v>
      </c>
      <c r="O45" s="10">
        <f t="shared" si="2"/>
        <v>2356276988.6942</v>
      </c>
      <c r="P45" s="1">
        <v>36</v>
      </c>
    </row>
    <row r="46" spans="1:16" ht="18" customHeight="1" thickTop="1" thickBot="1">
      <c r="A46" s="1"/>
      <c r="B46" s="109" t="s">
        <v>508</v>
      </c>
      <c r="C46" s="110"/>
      <c r="D46" s="11">
        <f>SUM(D10:D45)</f>
        <v>97107866060.110977</v>
      </c>
      <c r="E46" s="11">
        <f t="shared" ref="E46:O46" si="3">SUM(E10:E45)</f>
        <v>36947382699.713196</v>
      </c>
      <c r="F46" s="11">
        <f t="shared" si="3"/>
        <v>134055248759.82419</v>
      </c>
      <c r="G46" s="11">
        <f t="shared" si="3"/>
        <v>2674646342.0800004</v>
      </c>
      <c r="H46" s="11">
        <f t="shared" si="3"/>
        <v>9585134311.170002</v>
      </c>
      <c r="I46" s="11">
        <f t="shared" si="3"/>
        <v>18049762770.829502</v>
      </c>
      <c r="J46" s="11">
        <f t="shared" si="3"/>
        <v>103745705335.74469</v>
      </c>
      <c r="K46" s="11">
        <f t="shared" si="3"/>
        <v>10873919999.970001</v>
      </c>
      <c r="L46" s="11">
        <f t="shared" si="3"/>
        <v>252180174.84000003</v>
      </c>
      <c r="M46" s="11">
        <f t="shared" si="3"/>
        <v>43062452290.480499</v>
      </c>
      <c r="N46" s="11">
        <f t="shared" si="3"/>
        <v>188243801225.11475</v>
      </c>
      <c r="O46" s="11">
        <f t="shared" si="3"/>
        <v>157934257801.03522</v>
      </c>
    </row>
    <row r="47" spans="1:16" ht="13.5" thickTop="1">
      <c r="B47" t="s">
        <v>15</v>
      </c>
      <c r="I47" s="31"/>
      <c r="J47" s="31"/>
      <c r="K47" s="31"/>
      <c r="L47" s="31"/>
      <c r="M47" s="33"/>
    </row>
    <row r="48" spans="1:16">
      <c r="B48" s="86" t="s">
        <v>544</v>
      </c>
      <c r="I48" s="32"/>
      <c r="J48" s="31"/>
      <c r="K48" s="31"/>
      <c r="L48" s="31"/>
    </row>
    <row r="49" spans="1:15">
      <c r="C49" s="22" t="s">
        <v>21</v>
      </c>
      <c r="O49" s="32">
        <f>O46+G46+H46+I46</f>
        <v>188243801225.11472</v>
      </c>
    </row>
    <row r="50" spans="1:15">
      <c r="C50" s="22"/>
      <c r="J50" s="32"/>
    </row>
    <row r="53" spans="1:15" ht="20.25">
      <c r="A53" s="27" t="s">
        <v>19</v>
      </c>
    </row>
  </sheetData>
  <mergeCells count="18">
    <mergeCell ref="N7:N8"/>
    <mergeCell ref="O7:O8"/>
    <mergeCell ref="K7:K8"/>
    <mergeCell ref="L7:L8"/>
    <mergeCell ref="A2:P2"/>
    <mergeCell ref="A4:O4"/>
    <mergeCell ref="A7:A8"/>
    <mergeCell ref="P7:P8"/>
    <mergeCell ref="D5:O5"/>
    <mergeCell ref="J7:J8"/>
    <mergeCell ref="M7:M8"/>
    <mergeCell ref="B46:C46"/>
    <mergeCell ref="G7:I7"/>
    <mergeCell ref="F7:F8"/>
    <mergeCell ref="E7:E8"/>
    <mergeCell ref="D7:D8"/>
    <mergeCell ref="C7:C8"/>
    <mergeCell ref="B7:B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414"/>
  <sheetViews>
    <sheetView tabSelected="1" topLeftCell="B4" workbookViewId="0">
      <pane xSplit="3" ySplit="3" topLeftCell="E7" activePane="bottomRight" state="frozen"/>
      <selection activeCell="B4" sqref="B4"/>
      <selection pane="topRight" activeCell="E4" sqref="E4"/>
      <selection pane="bottomLeft" activeCell="B7" sqref="B7"/>
      <selection pane="bottomRight" activeCell="A4" sqref="A4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7" width="19.85546875" customWidth="1"/>
    <col min="8" max="8" width="22" customWidth="1"/>
    <col min="9" max="9" width="18.42578125" customWidth="1"/>
    <col min="10" max="10" width="19.7109375" bestFit="1" customWidth="1"/>
    <col min="11" max="11" width="0.7109375" customWidth="1"/>
    <col min="12" max="12" width="4.7109375" style="18" customWidth="1"/>
    <col min="13" max="13" width="13" customWidth="1"/>
    <col min="14" max="14" width="9.42578125" bestFit="1" customWidth="1"/>
    <col min="15" max="15" width="22.28515625" customWidth="1"/>
    <col min="16" max="16" width="18.7109375" customWidth="1"/>
    <col min="17" max="19" width="21.85546875" customWidth="1"/>
    <col min="20" max="20" width="18.7109375" customWidth="1"/>
    <col min="21" max="21" width="22.140625" bestFit="1" customWidth="1"/>
  </cols>
  <sheetData>
    <row r="1" spans="1:21" ht="26.25">
      <c r="A1" s="104" t="s">
        <v>545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1" ht="26.25" hidden="1">
      <c r="A2" s="28"/>
      <c r="B2" s="28"/>
      <c r="C2" s="28"/>
      <c r="D2" s="28"/>
      <c r="E2" s="28"/>
      <c r="F2" s="28"/>
      <c r="G2" s="70"/>
      <c r="H2" s="28"/>
      <c r="I2" s="28"/>
      <c r="J2" s="28"/>
      <c r="K2" s="28"/>
      <c r="L2" s="28"/>
      <c r="M2" s="28"/>
      <c r="N2" s="28"/>
      <c r="O2" s="28"/>
      <c r="P2" s="28"/>
      <c r="Q2" s="28"/>
      <c r="R2" s="71"/>
      <c r="S2" s="28"/>
      <c r="T2" s="28"/>
      <c r="U2" s="28"/>
    </row>
    <row r="3" spans="1:21" ht="18">
      <c r="K3" s="24" t="s">
        <v>546</v>
      </c>
    </row>
    <row r="4" spans="1:21" ht="45" customHeight="1">
      <c r="B4" s="130" t="s">
        <v>938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</row>
    <row r="5" spans="1:21">
      <c r="K5" s="18">
        <v>0</v>
      </c>
    </row>
    <row r="6" spans="1:21" ht="80.25" customHeight="1">
      <c r="A6" s="14" t="s">
        <v>0</v>
      </c>
      <c r="B6" s="3" t="s">
        <v>8</v>
      </c>
      <c r="C6" s="3" t="s">
        <v>0</v>
      </c>
      <c r="D6" s="3" t="s">
        <v>939</v>
      </c>
      <c r="E6" s="3" t="s">
        <v>5</v>
      </c>
      <c r="F6" s="78" t="s">
        <v>537</v>
      </c>
      <c r="G6" s="78" t="s">
        <v>538</v>
      </c>
      <c r="H6" s="3" t="s">
        <v>940</v>
      </c>
      <c r="I6" s="3" t="s">
        <v>9</v>
      </c>
      <c r="J6" s="3" t="s">
        <v>941</v>
      </c>
      <c r="K6" s="12"/>
      <c r="L6" s="19"/>
      <c r="M6" s="3" t="s">
        <v>8</v>
      </c>
      <c r="N6" s="3" t="s">
        <v>0</v>
      </c>
      <c r="O6" s="3" t="s">
        <v>939</v>
      </c>
      <c r="P6" s="3" t="s">
        <v>5</v>
      </c>
      <c r="Q6" s="78" t="s">
        <v>537</v>
      </c>
      <c r="R6" s="78" t="s">
        <v>538</v>
      </c>
      <c r="S6" s="3" t="s">
        <v>940</v>
      </c>
      <c r="T6" s="3" t="s">
        <v>9</v>
      </c>
      <c r="U6" s="3" t="s">
        <v>941</v>
      </c>
    </row>
    <row r="7" spans="1:21">
      <c r="A7" s="1"/>
      <c r="B7" s="1"/>
      <c r="C7" s="1"/>
      <c r="D7" s="1"/>
      <c r="E7" s="4" t="s">
        <v>4</v>
      </c>
      <c r="F7" s="4" t="s">
        <v>4</v>
      </c>
      <c r="G7" s="4" t="s">
        <v>4</v>
      </c>
      <c r="H7" s="4" t="s">
        <v>4</v>
      </c>
      <c r="I7" s="4" t="s">
        <v>4</v>
      </c>
      <c r="J7" s="4" t="s">
        <v>4</v>
      </c>
      <c r="K7" s="12"/>
      <c r="L7" s="19"/>
      <c r="M7" s="4"/>
      <c r="N7" s="4"/>
      <c r="O7" s="4"/>
      <c r="P7" s="4" t="s">
        <v>4</v>
      </c>
      <c r="Q7" s="4" t="s">
        <v>4</v>
      </c>
      <c r="R7" s="4" t="s">
        <v>4</v>
      </c>
      <c r="S7" s="4" t="s">
        <v>4</v>
      </c>
      <c r="T7" s="4" t="s">
        <v>4</v>
      </c>
      <c r="U7" s="4" t="s">
        <v>4</v>
      </c>
    </row>
    <row r="8" spans="1:21" ht="24.95" customHeight="1">
      <c r="A8" s="128">
        <v>1</v>
      </c>
      <c r="B8" s="125" t="s">
        <v>547</v>
      </c>
      <c r="C8" s="1">
        <v>1</v>
      </c>
      <c r="D8" s="5" t="s">
        <v>62</v>
      </c>
      <c r="E8" s="5">
        <v>79609275.328099996</v>
      </c>
      <c r="F8" s="5">
        <v>5717237.3354000002</v>
      </c>
      <c r="G8" s="5">
        <v>206737.94810000001</v>
      </c>
      <c r="H8" s="5">
        <v>0</v>
      </c>
      <c r="I8" s="5">
        <v>27254204.1151</v>
      </c>
      <c r="J8" s="6">
        <f>E8+F8+G8+H8+I8</f>
        <v>112787454.72669999</v>
      </c>
      <c r="K8" s="12"/>
      <c r="L8" s="131">
        <v>19</v>
      </c>
      <c r="M8" s="125" t="s">
        <v>41</v>
      </c>
      <c r="N8" s="13">
        <v>26</v>
      </c>
      <c r="O8" s="5" t="s">
        <v>548</v>
      </c>
      <c r="P8" s="5">
        <v>84276963.070700005</v>
      </c>
      <c r="Q8" s="5">
        <v>6052453.0312999999</v>
      </c>
      <c r="R8" s="87">
        <v>218859.50279999999</v>
      </c>
      <c r="S8" s="5">
        <v>0</v>
      </c>
      <c r="T8" s="5">
        <v>28899358.031500001</v>
      </c>
      <c r="U8" s="6">
        <f>P8+Q8+R8+S8+T8</f>
        <v>119447633.6363</v>
      </c>
    </row>
    <row r="9" spans="1:21" ht="24.95" customHeight="1">
      <c r="A9" s="128"/>
      <c r="B9" s="126"/>
      <c r="C9" s="1">
        <v>2</v>
      </c>
      <c r="D9" s="5" t="s">
        <v>63</v>
      </c>
      <c r="E9" s="5">
        <v>132817705.1191</v>
      </c>
      <c r="F9" s="5">
        <v>9538465.7048000004</v>
      </c>
      <c r="G9" s="5">
        <v>344915.33439999999</v>
      </c>
      <c r="H9" s="5">
        <v>0</v>
      </c>
      <c r="I9" s="5">
        <v>47693181.274400003</v>
      </c>
      <c r="J9" s="6">
        <f t="shared" ref="J9:J72" si="0">E9+F9+G9+H9+I9</f>
        <v>190394267.43270001</v>
      </c>
      <c r="K9" s="12"/>
      <c r="L9" s="131"/>
      <c r="M9" s="126"/>
      <c r="N9" s="13">
        <v>27</v>
      </c>
      <c r="O9" s="5" t="s">
        <v>260</v>
      </c>
      <c r="P9" s="5">
        <v>82535269.872799993</v>
      </c>
      <c r="Q9" s="5">
        <v>5927371.2071000002</v>
      </c>
      <c r="R9" s="87">
        <v>214336.48610000001</v>
      </c>
      <c r="S9" s="5">
        <v>0</v>
      </c>
      <c r="T9" s="5">
        <v>31069017.5691</v>
      </c>
      <c r="U9" s="6">
        <f t="shared" ref="U9:U72" si="1">P9+Q9+R9+S9+T9</f>
        <v>119745995.13510001</v>
      </c>
    </row>
    <row r="10" spans="1:21" ht="24.95" customHeight="1">
      <c r="A10" s="128"/>
      <c r="B10" s="126"/>
      <c r="C10" s="1">
        <v>3</v>
      </c>
      <c r="D10" s="5" t="s">
        <v>64</v>
      </c>
      <c r="E10" s="5">
        <v>93451878.761899993</v>
      </c>
      <c r="F10" s="5">
        <v>6711360.8070999999</v>
      </c>
      <c r="G10" s="5">
        <v>242685.9129</v>
      </c>
      <c r="H10" s="5">
        <v>0</v>
      </c>
      <c r="I10" s="5">
        <v>31306156.200199999</v>
      </c>
      <c r="J10" s="6">
        <f t="shared" si="0"/>
        <v>131712081.6821</v>
      </c>
      <c r="K10" s="12"/>
      <c r="L10" s="131"/>
      <c r="M10" s="126"/>
      <c r="N10" s="13">
        <v>28</v>
      </c>
      <c r="O10" s="5" t="s">
        <v>549</v>
      </c>
      <c r="P10" s="5">
        <v>82609982.655000001</v>
      </c>
      <c r="Q10" s="5">
        <v>5932736.7967999997</v>
      </c>
      <c r="R10" s="87">
        <v>214530.50829999999</v>
      </c>
      <c r="S10" s="5">
        <v>0</v>
      </c>
      <c r="T10" s="5">
        <v>30553591.794399999</v>
      </c>
      <c r="U10" s="6">
        <f t="shared" si="1"/>
        <v>119310841.7545</v>
      </c>
    </row>
    <row r="11" spans="1:21" ht="24.95" customHeight="1">
      <c r="A11" s="128"/>
      <c r="B11" s="126"/>
      <c r="C11" s="1">
        <v>4</v>
      </c>
      <c r="D11" s="5" t="s">
        <v>65</v>
      </c>
      <c r="E11" s="5">
        <v>95217343.0722</v>
      </c>
      <c r="F11" s="5">
        <v>6838149.7827000003</v>
      </c>
      <c r="G11" s="5">
        <v>247270.66089999999</v>
      </c>
      <c r="H11" s="5">
        <v>0</v>
      </c>
      <c r="I11" s="5">
        <v>32721348.1774</v>
      </c>
      <c r="J11" s="6">
        <f t="shared" si="0"/>
        <v>135024111.69319999</v>
      </c>
      <c r="K11" s="12"/>
      <c r="L11" s="131"/>
      <c r="M11" s="126"/>
      <c r="N11" s="13">
        <v>29</v>
      </c>
      <c r="O11" s="5" t="s">
        <v>261</v>
      </c>
      <c r="P11" s="5">
        <v>97906538.682999998</v>
      </c>
      <c r="Q11" s="5">
        <v>7031277.6497999998</v>
      </c>
      <c r="R11" s="87">
        <v>254254.25399999999</v>
      </c>
      <c r="S11" s="5">
        <v>0</v>
      </c>
      <c r="T11" s="5">
        <v>36095226.445699997</v>
      </c>
      <c r="U11" s="6">
        <f t="shared" si="1"/>
        <v>141287297.0325</v>
      </c>
    </row>
    <row r="12" spans="1:21" ht="24.95" customHeight="1">
      <c r="A12" s="128"/>
      <c r="B12" s="126"/>
      <c r="C12" s="1">
        <v>5</v>
      </c>
      <c r="D12" s="5" t="s">
        <v>550</v>
      </c>
      <c r="E12" s="5">
        <v>86666430.614700004</v>
      </c>
      <c r="F12" s="5">
        <v>6224055.5612000003</v>
      </c>
      <c r="G12" s="5">
        <v>225064.7297</v>
      </c>
      <c r="H12" s="5">
        <v>0</v>
      </c>
      <c r="I12" s="5">
        <v>29225006.7293</v>
      </c>
      <c r="J12" s="6">
        <f t="shared" si="0"/>
        <v>122340557.6349</v>
      </c>
      <c r="K12" s="12"/>
      <c r="L12" s="131"/>
      <c r="M12" s="126"/>
      <c r="N12" s="13">
        <v>30</v>
      </c>
      <c r="O12" s="5" t="s">
        <v>551</v>
      </c>
      <c r="P12" s="5">
        <v>98672459.351699993</v>
      </c>
      <c r="Q12" s="5">
        <v>7086283.1781000001</v>
      </c>
      <c r="R12" s="87">
        <v>256243.2794</v>
      </c>
      <c r="S12" s="5">
        <v>0</v>
      </c>
      <c r="T12" s="5">
        <v>35539292.779200003</v>
      </c>
      <c r="U12" s="6">
        <f t="shared" si="1"/>
        <v>141554278.58840001</v>
      </c>
    </row>
    <row r="13" spans="1:21" ht="24.95" customHeight="1">
      <c r="A13" s="128"/>
      <c r="B13" s="126"/>
      <c r="C13" s="1">
        <v>6</v>
      </c>
      <c r="D13" s="5" t="s">
        <v>552</v>
      </c>
      <c r="E13" s="5">
        <v>89504021.314899996</v>
      </c>
      <c r="F13" s="5">
        <v>6427840.6030000001</v>
      </c>
      <c r="G13" s="5">
        <v>232433.6911</v>
      </c>
      <c r="H13" s="5">
        <v>0</v>
      </c>
      <c r="I13" s="5">
        <v>30241968.012699999</v>
      </c>
      <c r="J13" s="6">
        <f t="shared" si="0"/>
        <v>126406263.62169999</v>
      </c>
      <c r="K13" s="12"/>
      <c r="L13" s="131"/>
      <c r="M13" s="126"/>
      <c r="N13" s="13">
        <v>31</v>
      </c>
      <c r="O13" s="5" t="s">
        <v>47</v>
      </c>
      <c r="P13" s="5">
        <v>170602067.26519999</v>
      </c>
      <c r="Q13" s="5">
        <v>12251995.8188</v>
      </c>
      <c r="R13" s="87">
        <v>443037.83919999999</v>
      </c>
      <c r="S13" s="5">
        <v>0</v>
      </c>
      <c r="T13" s="5">
        <v>60275272.156999998</v>
      </c>
      <c r="U13" s="6">
        <f t="shared" si="1"/>
        <v>243572373.08019999</v>
      </c>
    </row>
    <row r="14" spans="1:21" ht="24.95" customHeight="1">
      <c r="A14" s="128"/>
      <c r="B14" s="126"/>
      <c r="C14" s="1">
        <v>7</v>
      </c>
      <c r="D14" s="5" t="s">
        <v>553</v>
      </c>
      <c r="E14" s="5">
        <v>86842873.9199</v>
      </c>
      <c r="F14" s="5">
        <v>6236727.0526999999</v>
      </c>
      <c r="G14" s="5">
        <v>225522.93669999999</v>
      </c>
      <c r="H14" s="5">
        <v>0</v>
      </c>
      <c r="I14" s="5">
        <v>29016265.105099998</v>
      </c>
      <c r="J14" s="6">
        <f t="shared" si="0"/>
        <v>122321389.01440001</v>
      </c>
      <c r="K14" s="12"/>
      <c r="L14" s="131"/>
      <c r="M14" s="126"/>
      <c r="N14" s="13">
        <v>32</v>
      </c>
      <c r="O14" s="5" t="s">
        <v>262</v>
      </c>
      <c r="P14" s="5">
        <v>85450808.566100001</v>
      </c>
      <c r="Q14" s="5">
        <v>6136754.1792000001</v>
      </c>
      <c r="R14" s="87">
        <v>221907.8713</v>
      </c>
      <c r="S14" s="5">
        <v>0</v>
      </c>
      <c r="T14" s="5">
        <v>31123157.303199999</v>
      </c>
      <c r="U14" s="6">
        <f t="shared" si="1"/>
        <v>122932627.91979998</v>
      </c>
    </row>
    <row r="15" spans="1:21" ht="24.95" customHeight="1">
      <c r="A15" s="128"/>
      <c r="B15" s="126"/>
      <c r="C15" s="1">
        <v>8</v>
      </c>
      <c r="D15" s="5" t="s">
        <v>554</v>
      </c>
      <c r="E15" s="5">
        <v>84677217.237599999</v>
      </c>
      <c r="F15" s="5">
        <v>6081197.7730999999</v>
      </c>
      <c r="G15" s="5">
        <v>219898.9259</v>
      </c>
      <c r="H15" s="5">
        <v>0</v>
      </c>
      <c r="I15" s="5">
        <v>27703473.4604</v>
      </c>
      <c r="J15" s="6">
        <f t="shared" si="0"/>
        <v>118681787.397</v>
      </c>
      <c r="K15" s="12"/>
      <c r="L15" s="131"/>
      <c r="M15" s="126"/>
      <c r="N15" s="13">
        <v>33</v>
      </c>
      <c r="O15" s="5" t="s">
        <v>555</v>
      </c>
      <c r="P15" s="5">
        <v>84568191.284299999</v>
      </c>
      <c r="Q15" s="5">
        <v>6073367.9411000004</v>
      </c>
      <c r="R15" s="87">
        <v>219615.79560000001</v>
      </c>
      <c r="S15" s="5">
        <v>0</v>
      </c>
      <c r="T15" s="5">
        <v>28496992.560899999</v>
      </c>
      <c r="U15" s="6">
        <f t="shared" si="1"/>
        <v>119358167.5819</v>
      </c>
    </row>
    <row r="16" spans="1:21" ht="24.95" customHeight="1">
      <c r="A16" s="128"/>
      <c r="B16" s="126"/>
      <c r="C16" s="1">
        <v>9</v>
      </c>
      <c r="D16" s="5" t="s">
        <v>556</v>
      </c>
      <c r="E16" s="5">
        <v>91354658.906000003</v>
      </c>
      <c r="F16" s="5">
        <v>6560746.4018000001</v>
      </c>
      <c r="G16" s="5">
        <v>237239.6263</v>
      </c>
      <c r="H16" s="5">
        <v>0</v>
      </c>
      <c r="I16" s="5">
        <v>30900560.435199998</v>
      </c>
      <c r="J16" s="6">
        <f t="shared" si="0"/>
        <v>129053205.36930001</v>
      </c>
      <c r="K16" s="12"/>
      <c r="L16" s="131"/>
      <c r="M16" s="126"/>
      <c r="N16" s="13">
        <v>34</v>
      </c>
      <c r="O16" s="5" t="s">
        <v>263</v>
      </c>
      <c r="P16" s="5">
        <v>101230266.8215</v>
      </c>
      <c r="Q16" s="5">
        <v>7269975.2454000004</v>
      </c>
      <c r="R16" s="87">
        <v>262885.66950000002</v>
      </c>
      <c r="S16" s="5">
        <v>0</v>
      </c>
      <c r="T16" s="5">
        <v>36440415.705399998</v>
      </c>
      <c r="U16" s="6">
        <f t="shared" si="1"/>
        <v>145203543.4418</v>
      </c>
    </row>
    <row r="17" spans="1:21" ht="24.95" customHeight="1">
      <c r="A17" s="128"/>
      <c r="B17" s="126"/>
      <c r="C17" s="1">
        <v>10</v>
      </c>
      <c r="D17" s="5" t="s">
        <v>557</v>
      </c>
      <c r="E17" s="5">
        <v>92706493.9507</v>
      </c>
      <c r="F17" s="5">
        <v>6657830.0865000002</v>
      </c>
      <c r="G17" s="5">
        <v>240750.21729999999</v>
      </c>
      <c r="H17" s="5">
        <v>0</v>
      </c>
      <c r="I17" s="5">
        <v>32031874.1404</v>
      </c>
      <c r="J17" s="6">
        <f t="shared" si="0"/>
        <v>131636948.39489999</v>
      </c>
      <c r="K17" s="12"/>
      <c r="L17" s="131"/>
      <c r="M17" s="126"/>
      <c r="N17" s="13">
        <v>35</v>
      </c>
      <c r="O17" s="5" t="s">
        <v>264</v>
      </c>
      <c r="P17" s="5">
        <v>83524727.299099997</v>
      </c>
      <c r="Q17" s="5">
        <v>5998430.3005999997</v>
      </c>
      <c r="R17" s="87">
        <v>216906.01579999999</v>
      </c>
      <c r="S17" s="5">
        <v>0</v>
      </c>
      <c r="T17" s="5">
        <v>30810981.6523</v>
      </c>
      <c r="U17" s="6">
        <f t="shared" si="1"/>
        <v>120551045.2678</v>
      </c>
    </row>
    <row r="18" spans="1:21" ht="24.95" customHeight="1">
      <c r="A18" s="128"/>
      <c r="B18" s="126"/>
      <c r="C18" s="1">
        <v>11</v>
      </c>
      <c r="D18" s="5" t="s">
        <v>558</v>
      </c>
      <c r="E18" s="5">
        <v>101381966.5961</v>
      </c>
      <c r="F18" s="5">
        <v>7280869.75</v>
      </c>
      <c r="G18" s="5">
        <v>263279.61989999999</v>
      </c>
      <c r="H18" s="5">
        <v>0</v>
      </c>
      <c r="I18" s="5">
        <v>36147592.237099998</v>
      </c>
      <c r="J18" s="6">
        <f t="shared" si="0"/>
        <v>145073708.2031</v>
      </c>
      <c r="K18" s="12"/>
      <c r="L18" s="131"/>
      <c r="M18" s="126"/>
      <c r="N18" s="13">
        <v>36</v>
      </c>
      <c r="O18" s="5" t="s">
        <v>559</v>
      </c>
      <c r="P18" s="5">
        <v>105715811.1032</v>
      </c>
      <c r="Q18" s="5">
        <v>7592110.0861999998</v>
      </c>
      <c r="R18" s="87">
        <v>274534.2145</v>
      </c>
      <c r="S18" s="5">
        <v>0</v>
      </c>
      <c r="T18" s="5">
        <v>38114935.717200004</v>
      </c>
      <c r="U18" s="6">
        <f t="shared" si="1"/>
        <v>151697391.12110001</v>
      </c>
    </row>
    <row r="19" spans="1:21" ht="24.95" customHeight="1">
      <c r="A19" s="128"/>
      <c r="B19" s="126"/>
      <c r="C19" s="1">
        <v>12</v>
      </c>
      <c r="D19" s="5" t="s">
        <v>560</v>
      </c>
      <c r="E19" s="5">
        <v>97612811.311399996</v>
      </c>
      <c r="F19" s="5">
        <v>7010183.2598999999</v>
      </c>
      <c r="G19" s="5">
        <v>253491.4711</v>
      </c>
      <c r="H19" s="5">
        <v>0</v>
      </c>
      <c r="I19" s="5">
        <v>34499366.821800001</v>
      </c>
      <c r="J19" s="6">
        <f t="shared" si="0"/>
        <v>139375852.8642</v>
      </c>
      <c r="K19" s="12"/>
      <c r="L19" s="131"/>
      <c r="M19" s="126"/>
      <c r="N19" s="13">
        <v>37</v>
      </c>
      <c r="O19" s="5" t="s">
        <v>561</v>
      </c>
      <c r="P19" s="5">
        <v>92835429.674700007</v>
      </c>
      <c r="Q19" s="5">
        <v>6667089.7630000003</v>
      </c>
      <c r="R19" s="87">
        <v>241085.0515</v>
      </c>
      <c r="S19" s="5">
        <v>0</v>
      </c>
      <c r="T19" s="5">
        <v>34825333.110699996</v>
      </c>
      <c r="U19" s="6">
        <f t="shared" si="1"/>
        <v>134568937.59990001</v>
      </c>
    </row>
    <row r="20" spans="1:21" ht="24.95" customHeight="1">
      <c r="A20" s="128"/>
      <c r="B20" s="126"/>
      <c r="C20" s="1">
        <v>13</v>
      </c>
      <c r="D20" s="5" t="s">
        <v>66</v>
      </c>
      <c r="E20" s="5">
        <v>74539295.824100003</v>
      </c>
      <c r="F20" s="5">
        <v>5353130.5652999999</v>
      </c>
      <c r="G20" s="5">
        <v>193571.67879999999</v>
      </c>
      <c r="H20" s="5">
        <v>0</v>
      </c>
      <c r="I20" s="5">
        <v>25647455.679900002</v>
      </c>
      <c r="J20" s="6">
        <f t="shared" si="0"/>
        <v>105733453.74810001</v>
      </c>
      <c r="K20" s="12"/>
      <c r="L20" s="131"/>
      <c r="M20" s="126"/>
      <c r="N20" s="13">
        <v>38</v>
      </c>
      <c r="O20" s="5" t="s">
        <v>562</v>
      </c>
      <c r="P20" s="5">
        <v>96535258.762400001</v>
      </c>
      <c r="Q20" s="5">
        <v>6932797.5076000001</v>
      </c>
      <c r="R20" s="87">
        <v>250693.16649999999</v>
      </c>
      <c r="S20" s="5">
        <v>0</v>
      </c>
      <c r="T20" s="5">
        <v>36028553.169299997</v>
      </c>
      <c r="U20" s="6">
        <f t="shared" si="1"/>
        <v>139747302.6058</v>
      </c>
    </row>
    <row r="21" spans="1:21" ht="24.95" customHeight="1">
      <c r="A21" s="128"/>
      <c r="B21" s="126"/>
      <c r="C21" s="1">
        <v>14</v>
      </c>
      <c r="D21" s="5" t="s">
        <v>67</v>
      </c>
      <c r="E21" s="5">
        <v>70429453.203799993</v>
      </c>
      <c r="F21" s="5">
        <v>5057977.1980999997</v>
      </c>
      <c r="G21" s="5">
        <v>182898.79639999999</v>
      </c>
      <c r="H21" s="5">
        <v>0</v>
      </c>
      <c r="I21" s="5">
        <v>24112872.021600001</v>
      </c>
      <c r="J21" s="6">
        <f t="shared" si="0"/>
        <v>99783201.219899982</v>
      </c>
      <c r="K21" s="12"/>
      <c r="L21" s="131"/>
      <c r="M21" s="126"/>
      <c r="N21" s="13">
        <v>39</v>
      </c>
      <c r="O21" s="5" t="s">
        <v>265</v>
      </c>
      <c r="P21" s="5">
        <v>75997722.418099999</v>
      </c>
      <c r="Q21" s="5">
        <v>5457869.2522999998</v>
      </c>
      <c r="R21" s="87">
        <v>197359.07819999999</v>
      </c>
      <c r="S21" s="5">
        <v>0</v>
      </c>
      <c r="T21" s="5">
        <v>28041133.414999999</v>
      </c>
      <c r="U21" s="6">
        <f t="shared" si="1"/>
        <v>109694084.1636</v>
      </c>
    </row>
    <row r="22" spans="1:21" ht="24.95" customHeight="1">
      <c r="A22" s="128"/>
      <c r="B22" s="126"/>
      <c r="C22" s="1">
        <v>15</v>
      </c>
      <c r="D22" s="5" t="s">
        <v>68</v>
      </c>
      <c r="E22" s="5">
        <v>73337690.584099993</v>
      </c>
      <c r="F22" s="5">
        <v>5266835.8174000001</v>
      </c>
      <c r="G22" s="5">
        <v>190451.22070000001</v>
      </c>
      <c r="H22" s="5">
        <v>0</v>
      </c>
      <c r="I22" s="5">
        <v>26031020.837099999</v>
      </c>
      <c r="J22" s="6">
        <f t="shared" si="0"/>
        <v>104825998.45929998</v>
      </c>
      <c r="K22" s="12"/>
      <c r="L22" s="131"/>
      <c r="M22" s="126"/>
      <c r="N22" s="13">
        <v>40</v>
      </c>
      <c r="O22" s="5" t="s">
        <v>266</v>
      </c>
      <c r="P22" s="5">
        <v>83790187.871399999</v>
      </c>
      <c r="Q22" s="5">
        <v>6017494.6759000001</v>
      </c>
      <c r="R22" s="87">
        <v>217595.39249999999</v>
      </c>
      <c r="S22" s="5">
        <v>0</v>
      </c>
      <c r="T22" s="5">
        <v>31913997.978599999</v>
      </c>
      <c r="U22" s="6">
        <f t="shared" si="1"/>
        <v>121939275.91839999</v>
      </c>
    </row>
    <row r="23" spans="1:21" ht="24.95" customHeight="1">
      <c r="A23" s="128"/>
      <c r="B23" s="126"/>
      <c r="C23" s="1">
        <v>16</v>
      </c>
      <c r="D23" s="5" t="s">
        <v>563</v>
      </c>
      <c r="E23" s="5">
        <v>109322846.9773</v>
      </c>
      <c r="F23" s="5">
        <v>7851153.7729000002</v>
      </c>
      <c r="G23" s="5">
        <v>283901.3541</v>
      </c>
      <c r="H23" s="5">
        <v>0</v>
      </c>
      <c r="I23" s="5">
        <v>34565781.674699999</v>
      </c>
      <c r="J23" s="6">
        <f t="shared" si="0"/>
        <v>152023683.77900001</v>
      </c>
      <c r="K23" s="12"/>
      <c r="L23" s="131"/>
      <c r="M23" s="126"/>
      <c r="N23" s="13">
        <v>41</v>
      </c>
      <c r="O23" s="5" t="s">
        <v>267</v>
      </c>
      <c r="P23" s="5">
        <v>103316277.3814</v>
      </c>
      <c r="Q23" s="5">
        <v>7419784.6414000001</v>
      </c>
      <c r="R23" s="87">
        <v>268302.84659999999</v>
      </c>
      <c r="S23" s="5">
        <v>0</v>
      </c>
      <c r="T23" s="5">
        <v>36698839.2575</v>
      </c>
      <c r="U23" s="6">
        <f t="shared" si="1"/>
        <v>147703204.12689999</v>
      </c>
    </row>
    <row r="24" spans="1:21" ht="24.95" customHeight="1">
      <c r="A24" s="128"/>
      <c r="B24" s="127"/>
      <c r="C24" s="1">
        <v>17</v>
      </c>
      <c r="D24" s="5" t="s">
        <v>564</v>
      </c>
      <c r="E24" s="5">
        <v>94461352.913100004</v>
      </c>
      <c r="F24" s="5">
        <v>6783857.4260999998</v>
      </c>
      <c r="G24" s="5">
        <v>245307.42420000001</v>
      </c>
      <c r="H24" s="5">
        <v>0</v>
      </c>
      <c r="I24" s="5">
        <v>29262284.326699998</v>
      </c>
      <c r="J24" s="6">
        <f t="shared" si="0"/>
        <v>130752802.09010001</v>
      </c>
      <c r="K24" s="12"/>
      <c r="L24" s="131"/>
      <c r="M24" s="126"/>
      <c r="N24" s="13">
        <v>42</v>
      </c>
      <c r="O24" s="5" t="s">
        <v>268</v>
      </c>
      <c r="P24" s="5">
        <v>120794466.3866</v>
      </c>
      <c r="Q24" s="5">
        <v>8675002.1311000008</v>
      </c>
      <c r="R24" s="87">
        <v>313692.092</v>
      </c>
      <c r="S24" s="5">
        <v>0</v>
      </c>
      <c r="T24" s="5">
        <v>45608960.3046</v>
      </c>
      <c r="U24" s="6">
        <f t="shared" si="1"/>
        <v>175392120.91429999</v>
      </c>
    </row>
    <row r="25" spans="1:21" ht="24.95" customHeight="1">
      <c r="A25" s="1"/>
      <c r="B25" s="111" t="s">
        <v>565</v>
      </c>
      <c r="C25" s="112"/>
      <c r="D25" s="113"/>
      <c r="E25" s="15">
        <v>1553933315.635</v>
      </c>
      <c r="F25" s="15">
        <v>111597618.898</v>
      </c>
      <c r="G25" s="15">
        <v>4035421.5484999996</v>
      </c>
      <c r="H25" s="15">
        <v>0</v>
      </c>
      <c r="I25" s="15">
        <v>528360411.24909997</v>
      </c>
      <c r="J25" s="8">
        <f t="shared" si="0"/>
        <v>2197926767.3305998</v>
      </c>
      <c r="K25" s="12"/>
      <c r="L25" s="131"/>
      <c r="M25" s="126"/>
      <c r="N25" s="13">
        <v>43</v>
      </c>
      <c r="O25" s="5" t="s">
        <v>269</v>
      </c>
      <c r="P25" s="5">
        <v>78830706.925699994</v>
      </c>
      <c r="Q25" s="5">
        <v>5661323.4946999997</v>
      </c>
      <c r="R25" s="87">
        <v>204716.07769999999</v>
      </c>
      <c r="S25" s="5">
        <v>0</v>
      </c>
      <c r="T25" s="5">
        <v>30047340.055799998</v>
      </c>
      <c r="U25" s="6">
        <f t="shared" si="1"/>
        <v>114744086.5539</v>
      </c>
    </row>
    <row r="26" spans="1:21" ht="24.95" customHeight="1">
      <c r="A26" s="128">
        <v>2</v>
      </c>
      <c r="B26" s="125" t="s">
        <v>24</v>
      </c>
      <c r="C26" s="1">
        <v>1</v>
      </c>
      <c r="D26" s="5" t="s">
        <v>69</v>
      </c>
      <c r="E26" s="5">
        <v>96873199.738100007</v>
      </c>
      <c r="F26" s="5">
        <v>6957067.1514999997</v>
      </c>
      <c r="G26" s="5">
        <v>251570.76800000001</v>
      </c>
      <c r="H26" s="5">
        <v>0</v>
      </c>
      <c r="I26" s="5">
        <v>31804778.374000002</v>
      </c>
      <c r="J26" s="6">
        <f t="shared" si="0"/>
        <v>135886616.03160003</v>
      </c>
      <c r="K26" s="12"/>
      <c r="L26" s="131"/>
      <c r="M26" s="127"/>
      <c r="N26" s="13">
        <v>44</v>
      </c>
      <c r="O26" s="5" t="s">
        <v>566</v>
      </c>
      <c r="P26" s="5">
        <v>92693937.823400006</v>
      </c>
      <c r="Q26" s="5">
        <v>6656928.3529000003</v>
      </c>
      <c r="R26" s="87">
        <v>240717.6102</v>
      </c>
      <c r="S26" s="5">
        <v>0</v>
      </c>
      <c r="T26" s="5">
        <v>33691241.352300003</v>
      </c>
      <c r="U26" s="6">
        <f t="shared" si="1"/>
        <v>133282825.13880001</v>
      </c>
    </row>
    <row r="27" spans="1:21" ht="24.95" customHeight="1">
      <c r="A27" s="128"/>
      <c r="B27" s="126"/>
      <c r="C27" s="1">
        <v>2</v>
      </c>
      <c r="D27" s="5" t="s">
        <v>70</v>
      </c>
      <c r="E27" s="5">
        <v>118344891.507</v>
      </c>
      <c r="F27" s="5">
        <v>8499082.9195000008</v>
      </c>
      <c r="G27" s="5">
        <v>307330.77189999999</v>
      </c>
      <c r="H27" s="5">
        <v>0</v>
      </c>
      <c r="I27" s="5">
        <v>33551463.162700001</v>
      </c>
      <c r="J27" s="6">
        <f t="shared" si="0"/>
        <v>160702768.36109999</v>
      </c>
      <c r="K27" s="12"/>
      <c r="L27" s="26"/>
      <c r="M27" s="111" t="s">
        <v>482</v>
      </c>
      <c r="N27" s="112"/>
      <c r="O27" s="113"/>
      <c r="P27" s="15">
        <v>4278605159.471199</v>
      </c>
      <c r="Q27" s="15">
        <v>307273255.0341</v>
      </c>
      <c r="R27" s="15">
        <v>11111143.1128</v>
      </c>
      <c r="S27" s="15">
        <v>0</v>
      </c>
      <c r="T27" s="15">
        <f>897952896.61+664273640.3597</f>
        <v>1562226536.9696999</v>
      </c>
      <c r="U27" s="8">
        <f t="shared" si="1"/>
        <v>6159216094.5877981</v>
      </c>
    </row>
    <row r="28" spans="1:21" ht="24.95" customHeight="1">
      <c r="A28" s="128"/>
      <c r="B28" s="126"/>
      <c r="C28" s="1">
        <v>3</v>
      </c>
      <c r="D28" s="5" t="s">
        <v>71</v>
      </c>
      <c r="E28" s="5">
        <v>100770709.02169999</v>
      </c>
      <c r="F28" s="5">
        <v>7236971.5407999996</v>
      </c>
      <c r="G28" s="5">
        <v>261692.2403</v>
      </c>
      <c r="H28" s="5">
        <v>0</v>
      </c>
      <c r="I28" s="5">
        <v>30760488.800000001</v>
      </c>
      <c r="J28" s="6">
        <f t="shared" si="0"/>
        <v>139029861.60280001</v>
      </c>
      <c r="K28" s="12"/>
      <c r="L28" s="122">
        <v>20</v>
      </c>
      <c r="M28" s="125" t="s">
        <v>567</v>
      </c>
      <c r="N28" s="13">
        <v>1</v>
      </c>
      <c r="O28" s="5" t="s">
        <v>568</v>
      </c>
      <c r="P28" s="5">
        <v>94190605.175999999</v>
      </c>
      <c r="Q28" s="5">
        <v>6764413.3466999996</v>
      </c>
      <c r="R28" s="5">
        <v>244604.3173</v>
      </c>
      <c r="S28" s="5">
        <v>0</v>
      </c>
      <c r="T28" s="5">
        <v>29553292.288199998</v>
      </c>
      <c r="U28" s="6">
        <f t="shared" si="1"/>
        <v>130752915.12819999</v>
      </c>
    </row>
    <row r="29" spans="1:21" ht="24.95" customHeight="1">
      <c r="A29" s="128"/>
      <c r="B29" s="126"/>
      <c r="C29" s="1">
        <v>4</v>
      </c>
      <c r="D29" s="5" t="s">
        <v>569</v>
      </c>
      <c r="E29" s="5">
        <v>88226207.711300001</v>
      </c>
      <c r="F29" s="5">
        <v>6336072.8584000003</v>
      </c>
      <c r="G29" s="5">
        <v>229115.32699999999</v>
      </c>
      <c r="H29" s="5">
        <v>0</v>
      </c>
      <c r="I29" s="5">
        <v>28557944.865400001</v>
      </c>
      <c r="J29" s="6">
        <f t="shared" si="0"/>
        <v>123349340.76210001</v>
      </c>
      <c r="K29" s="12"/>
      <c r="L29" s="123"/>
      <c r="M29" s="126"/>
      <c r="N29" s="13">
        <v>2</v>
      </c>
      <c r="O29" s="5" t="s">
        <v>270</v>
      </c>
      <c r="P29" s="5">
        <v>97057896.547000006</v>
      </c>
      <c r="Q29" s="5">
        <v>6970331.3783999998</v>
      </c>
      <c r="R29" s="5">
        <v>252050.4086</v>
      </c>
      <c r="S29" s="5">
        <v>0</v>
      </c>
      <c r="T29" s="5">
        <v>31827677.9703</v>
      </c>
      <c r="U29" s="6">
        <f t="shared" si="1"/>
        <v>136107956.30430001</v>
      </c>
    </row>
    <row r="30" spans="1:21" ht="24.95" customHeight="1">
      <c r="A30" s="128"/>
      <c r="B30" s="126"/>
      <c r="C30" s="1">
        <v>5</v>
      </c>
      <c r="D30" s="5" t="s">
        <v>570</v>
      </c>
      <c r="E30" s="5">
        <v>87302994.0933</v>
      </c>
      <c r="F30" s="5">
        <v>6269771.1448999997</v>
      </c>
      <c r="G30" s="5">
        <v>226717.82629999999</v>
      </c>
      <c r="H30" s="5">
        <v>0</v>
      </c>
      <c r="I30" s="5">
        <v>29619678.029199999</v>
      </c>
      <c r="J30" s="6">
        <f t="shared" si="0"/>
        <v>123419161.09369999</v>
      </c>
      <c r="K30" s="12"/>
      <c r="L30" s="123"/>
      <c r="M30" s="126"/>
      <c r="N30" s="13">
        <v>3</v>
      </c>
      <c r="O30" s="5" t="s">
        <v>571</v>
      </c>
      <c r="P30" s="5">
        <v>105589822.1328</v>
      </c>
      <c r="Q30" s="5">
        <v>7583062.0345000001</v>
      </c>
      <c r="R30" s="5">
        <v>274207.03269999998</v>
      </c>
      <c r="S30" s="5">
        <v>0</v>
      </c>
      <c r="T30" s="5">
        <v>33404255.455800001</v>
      </c>
      <c r="U30" s="6">
        <f t="shared" si="1"/>
        <v>146851346.65580001</v>
      </c>
    </row>
    <row r="31" spans="1:21" ht="24.95" customHeight="1">
      <c r="A31" s="128"/>
      <c r="B31" s="126"/>
      <c r="C31" s="1">
        <v>6</v>
      </c>
      <c r="D31" s="5" t="s">
        <v>72</v>
      </c>
      <c r="E31" s="5">
        <v>93339481.123400003</v>
      </c>
      <c r="F31" s="5">
        <v>6703288.8333999999</v>
      </c>
      <c r="G31" s="5">
        <v>242394.02660000001</v>
      </c>
      <c r="H31" s="5">
        <v>0</v>
      </c>
      <c r="I31" s="5">
        <v>31645460.2542</v>
      </c>
      <c r="J31" s="6">
        <f t="shared" si="0"/>
        <v>131930624.2376</v>
      </c>
      <c r="K31" s="12"/>
      <c r="L31" s="123"/>
      <c r="M31" s="126"/>
      <c r="N31" s="13">
        <v>4</v>
      </c>
      <c r="O31" s="5" t="s">
        <v>271</v>
      </c>
      <c r="P31" s="5">
        <v>99000959.473499998</v>
      </c>
      <c r="Q31" s="5">
        <v>7109874.8154999996</v>
      </c>
      <c r="R31" s="5">
        <v>257096.3639</v>
      </c>
      <c r="S31" s="5">
        <v>0</v>
      </c>
      <c r="T31" s="5">
        <v>32657863.6314</v>
      </c>
      <c r="U31" s="6">
        <f t="shared" si="1"/>
        <v>139025794.2843</v>
      </c>
    </row>
    <row r="32" spans="1:21" ht="24.95" customHeight="1">
      <c r="A32" s="128"/>
      <c r="B32" s="126"/>
      <c r="C32" s="1">
        <v>7</v>
      </c>
      <c r="D32" s="5" t="s">
        <v>73</v>
      </c>
      <c r="E32" s="5">
        <v>101669074.0678</v>
      </c>
      <c r="F32" s="5">
        <v>7301488.7237</v>
      </c>
      <c r="G32" s="5">
        <v>264025.21149999998</v>
      </c>
      <c r="H32" s="5">
        <v>0</v>
      </c>
      <c r="I32" s="5">
        <v>31086037.8697</v>
      </c>
      <c r="J32" s="6">
        <f t="shared" si="0"/>
        <v>140320625.87270001</v>
      </c>
      <c r="K32" s="12"/>
      <c r="L32" s="123"/>
      <c r="M32" s="126"/>
      <c r="N32" s="13">
        <v>5</v>
      </c>
      <c r="O32" s="5" t="s">
        <v>572</v>
      </c>
      <c r="P32" s="5">
        <v>92587498.793200001</v>
      </c>
      <c r="Q32" s="5">
        <v>6649284.3039999995</v>
      </c>
      <c r="R32" s="5">
        <v>240441.19779999999</v>
      </c>
      <c r="S32" s="5">
        <v>0</v>
      </c>
      <c r="T32" s="5">
        <v>29746140.864</v>
      </c>
      <c r="U32" s="6">
        <f t="shared" si="1"/>
        <v>129223365.15900001</v>
      </c>
    </row>
    <row r="33" spans="1:21" ht="24.95" customHeight="1">
      <c r="A33" s="128"/>
      <c r="B33" s="126"/>
      <c r="C33" s="1">
        <v>8</v>
      </c>
      <c r="D33" s="5" t="s">
        <v>74</v>
      </c>
      <c r="E33" s="5">
        <v>106354332.63950001</v>
      </c>
      <c r="F33" s="5">
        <v>7637966.2901999997</v>
      </c>
      <c r="G33" s="5">
        <v>276192.39600000001</v>
      </c>
      <c r="H33" s="5">
        <v>0</v>
      </c>
      <c r="I33" s="5">
        <v>31043850.2249</v>
      </c>
      <c r="J33" s="6">
        <f t="shared" si="0"/>
        <v>145312341.55059999</v>
      </c>
      <c r="K33" s="12"/>
      <c r="L33" s="123"/>
      <c r="M33" s="126"/>
      <c r="N33" s="13">
        <v>6</v>
      </c>
      <c r="O33" s="5" t="s">
        <v>573</v>
      </c>
      <c r="P33" s="5">
        <v>86604931.878399998</v>
      </c>
      <c r="Q33" s="5">
        <v>6219638.9544000002</v>
      </c>
      <c r="R33" s="5">
        <v>224905.02309999999</v>
      </c>
      <c r="S33" s="5">
        <v>0</v>
      </c>
      <c r="T33" s="5">
        <v>28793656.2568</v>
      </c>
      <c r="U33" s="6">
        <f t="shared" si="1"/>
        <v>121843132.1127</v>
      </c>
    </row>
    <row r="34" spans="1:21" ht="24.95" customHeight="1">
      <c r="A34" s="128"/>
      <c r="B34" s="126"/>
      <c r="C34" s="1">
        <v>9</v>
      </c>
      <c r="D34" s="5" t="s">
        <v>451</v>
      </c>
      <c r="E34" s="5">
        <v>92469800.601300001</v>
      </c>
      <c r="F34" s="5">
        <v>6640831.6645999998</v>
      </c>
      <c r="G34" s="5">
        <v>240135.5465</v>
      </c>
      <c r="H34" s="5">
        <v>0</v>
      </c>
      <c r="I34" s="5">
        <v>32967425.934900001</v>
      </c>
      <c r="J34" s="6">
        <f t="shared" si="0"/>
        <v>132318193.7473</v>
      </c>
      <c r="K34" s="12"/>
      <c r="L34" s="123"/>
      <c r="M34" s="126"/>
      <c r="N34" s="13">
        <v>7</v>
      </c>
      <c r="O34" s="5" t="s">
        <v>272</v>
      </c>
      <c r="P34" s="5">
        <v>86888349.325599998</v>
      </c>
      <c r="Q34" s="5">
        <v>6239992.9244999997</v>
      </c>
      <c r="R34" s="5">
        <v>225641.03210000001</v>
      </c>
      <c r="S34" s="5">
        <v>0</v>
      </c>
      <c r="T34" s="5">
        <v>27248154.203499999</v>
      </c>
      <c r="U34" s="6">
        <f t="shared" si="1"/>
        <v>120602137.48570001</v>
      </c>
    </row>
    <row r="35" spans="1:21" ht="24.95" customHeight="1">
      <c r="A35" s="128"/>
      <c r="B35" s="126"/>
      <c r="C35" s="1">
        <v>10</v>
      </c>
      <c r="D35" s="5" t="s">
        <v>75</v>
      </c>
      <c r="E35" s="5">
        <v>82794545.817200005</v>
      </c>
      <c r="F35" s="5">
        <v>5945991.4256999996</v>
      </c>
      <c r="G35" s="5">
        <v>215009.80189999999</v>
      </c>
      <c r="H35" s="5">
        <v>0</v>
      </c>
      <c r="I35" s="5">
        <v>27447240.438499998</v>
      </c>
      <c r="J35" s="6">
        <f t="shared" si="0"/>
        <v>116402787.4833</v>
      </c>
      <c r="K35" s="12"/>
      <c r="L35" s="123"/>
      <c r="M35" s="126"/>
      <c r="N35" s="13">
        <v>8</v>
      </c>
      <c r="O35" s="5" t="s">
        <v>273</v>
      </c>
      <c r="P35" s="5">
        <v>93031343.300300002</v>
      </c>
      <c r="Q35" s="5">
        <v>6681159.5393000003</v>
      </c>
      <c r="R35" s="5">
        <v>241593.8211</v>
      </c>
      <c r="S35" s="5">
        <v>0</v>
      </c>
      <c r="T35" s="5">
        <v>29318643.7029</v>
      </c>
      <c r="U35" s="6">
        <f t="shared" si="1"/>
        <v>129272740.36359999</v>
      </c>
    </row>
    <row r="36" spans="1:21" ht="24.95" customHeight="1">
      <c r="A36" s="128"/>
      <c r="B36" s="126"/>
      <c r="C36" s="1">
        <v>11</v>
      </c>
      <c r="D36" s="5" t="s">
        <v>574</v>
      </c>
      <c r="E36" s="5">
        <v>84137771.359300002</v>
      </c>
      <c r="F36" s="5">
        <v>6042456.8085000003</v>
      </c>
      <c r="G36" s="5">
        <v>218498.03469999999</v>
      </c>
      <c r="H36" s="5">
        <v>0</v>
      </c>
      <c r="I36" s="5">
        <v>28870120.5163</v>
      </c>
      <c r="J36" s="6">
        <f t="shared" si="0"/>
        <v>119268846.71880001</v>
      </c>
      <c r="K36" s="12"/>
      <c r="L36" s="123"/>
      <c r="M36" s="126"/>
      <c r="N36" s="13">
        <v>9</v>
      </c>
      <c r="O36" s="5" t="s">
        <v>274</v>
      </c>
      <c r="P36" s="5">
        <v>87258976.862200007</v>
      </c>
      <c r="Q36" s="5">
        <v>6266609.9937000005</v>
      </c>
      <c r="R36" s="5">
        <v>226603.5177</v>
      </c>
      <c r="S36" s="5">
        <v>0</v>
      </c>
      <c r="T36" s="5">
        <v>28024200.130399998</v>
      </c>
      <c r="U36" s="6">
        <f t="shared" si="1"/>
        <v>121776390.50400001</v>
      </c>
    </row>
    <row r="37" spans="1:21" ht="24.95" customHeight="1">
      <c r="A37" s="128"/>
      <c r="B37" s="126"/>
      <c r="C37" s="1">
        <v>12</v>
      </c>
      <c r="D37" s="5" t="s">
        <v>575</v>
      </c>
      <c r="E37" s="5">
        <v>82376294.658500001</v>
      </c>
      <c r="F37" s="5">
        <v>5915954.2079999996</v>
      </c>
      <c r="G37" s="5">
        <v>213923.6422</v>
      </c>
      <c r="H37" s="5">
        <v>0</v>
      </c>
      <c r="I37" s="5">
        <v>27344646.2883</v>
      </c>
      <c r="J37" s="6">
        <f t="shared" si="0"/>
        <v>115850818.79699999</v>
      </c>
      <c r="K37" s="12"/>
      <c r="L37" s="123"/>
      <c r="M37" s="126"/>
      <c r="N37" s="13">
        <v>10</v>
      </c>
      <c r="O37" s="5" t="s">
        <v>275</v>
      </c>
      <c r="P37" s="5">
        <v>105207585.5432</v>
      </c>
      <c r="Q37" s="5">
        <v>7555611.2470000004</v>
      </c>
      <c r="R37" s="5">
        <v>273214.3995</v>
      </c>
      <c r="S37" s="5">
        <v>0</v>
      </c>
      <c r="T37" s="5">
        <v>34098316.510799997</v>
      </c>
      <c r="U37" s="6">
        <f t="shared" si="1"/>
        <v>147134727.70049998</v>
      </c>
    </row>
    <row r="38" spans="1:21" ht="24.95" customHeight="1">
      <c r="A38" s="128"/>
      <c r="B38" s="126"/>
      <c r="C38" s="1">
        <v>13</v>
      </c>
      <c r="D38" s="5" t="s">
        <v>76</v>
      </c>
      <c r="E38" s="5">
        <v>95517084.646799996</v>
      </c>
      <c r="F38" s="5">
        <v>6859676.0899999999</v>
      </c>
      <c r="G38" s="5">
        <v>248049.06219999999</v>
      </c>
      <c r="H38" s="5">
        <v>0</v>
      </c>
      <c r="I38" s="5">
        <v>30052537.478999998</v>
      </c>
      <c r="J38" s="6">
        <f t="shared" si="0"/>
        <v>132677347.278</v>
      </c>
      <c r="K38" s="12"/>
      <c r="L38" s="123"/>
      <c r="M38" s="126"/>
      <c r="N38" s="13">
        <v>11</v>
      </c>
      <c r="O38" s="5" t="s">
        <v>576</v>
      </c>
      <c r="P38" s="5">
        <v>86829620.102200001</v>
      </c>
      <c r="Q38" s="5">
        <v>6235775.2136000004</v>
      </c>
      <c r="R38" s="5">
        <v>225488.5177</v>
      </c>
      <c r="S38" s="5">
        <v>0</v>
      </c>
      <c r="T38" s="5">
        <v>27657238.6864</v>
      </c>
      <c r="U38" s="6">
        <f t="shared" si="1"/>
        <v>120948122.51989999</v>
      </c>
    </row>
    <row r="39" spans="1:21" ht="24.95" customHeight="1">
      <c r="A39" s="128"/>
      <c r="B39" s="126"/>
      <c r="C39" s="1">
        <v>14</v>
      </c>
      <c r="D39" s="5" t="s">
        <v>577</v>
      </c>
      <c r="E39" s="5">
        <v>92598156.731199995</v>
      </c>
      <c r="F39" s="5">
        <v>6650049.7167999996</v>
      </c>
      <c r="G39" s="5">
        <v>240468.87549999999</v>
      </c>
      <c r="H39" s="5">
        <v>0</v>
      </c>
      <c r="I39" s="5">
        <v>30192926.0737</v>
      </c>
      <c r="J39" s="6">
        <f t="shared" si="0"/>
        <v>129681601.39719999</v>
      </c>
      <c r="K39" s="12"/>
      <c r="L39" s="123"/>
      <c r="M39" s="126"/>
      <c r="N39" s="13">
        <v>12</v>
      </c>
      <c r="O39" s="5" t="s">
        <v>578</v>
      </c>
      <c r="P39" s="5">
        <v>96439222.163599998</v>
      </c>
      <c r="Q39" s="5">
        <v>6925900.5219999999</v>
      </c>
      <c r="R39" s="5">
        <v>250443.7683</v>
      </c>
      <c r="S39" s="5">
        <v>0</v>
      </c>
      <c r="T39" s="5">
        <v>30864791.815099999</v>
      </c>
      <c r="U39" s="6">
        <f t="shared" si="1"/>
        <v>134480358.26899999</v>
      </c>
    </row>
    <row r="40" spans="1:21" ht="24.95" customHeight="1">
      <c r="A40" s="128"/>
      <c r="B40" s="126"/>
      <c r="C40" s="1">
        <v>15</v>
      </c>
      <c r="D40" s="5" t="s">
        <v>579</v>
      </c>
      <c r="E40" s="5">
        <v>88360921.482899994</v>
      </c>
      <c r="F40" s="5">
        <v>6345747.4924999997</v>
      </c>
      <c r="G40" s="5">
        <v>229465.16620000001</v>
      </c>
      <c r="H40" s="5">
        <v>0</v>
      </c>
      <c r="I40" s="5">
        <v>29919643.167300001</v>
      </c>
      <c r="J40" s="6">
        <f t="shared" si="0"/>
        <v>124855777.3089</v>
      </c>
      <c r="K40" s="12"/>
      <c r="L40" s="123"/>
      <c r="M40" s="126"/>
      <c r="N40" s="13">
        <v>13</v>
      </c>
      <c r="O40" s="5" t="s">
        <v>580</v>
      </c>
      <c r="P40" s="5">
        <v>105096889.0719</v>
      </c>
      <c r="Q40" s="5">
        <v>7547661.4446999999</v>
      </c>
      <c r="R40" s="5">
        <v>272926.93099999998</v>
      </c>
      <c r="S40" s="5">
        <v>0</v>
      </c>
      <c r="T40" s="5">
        <v>32568061.447000001</v>
      </c>
      <c r="U40" s="6">
        <f t="shared" si="1"/>
        <v>145485538.8946</v>
      </c>
    </row>
    <row r="41" spans="1:21" ht="24.95" customHeight="1">
      <c r="A41" s="128"/>
      <c r="B41" s="126"/>
      <c r="C41" s="1">
        <v>16</v>
      </c>
      <c r="D41" s="5" t="s">
        <v>581</v>
      </c>
      <c r="E41" s="5">
        <v>82319241.448699996</v>
      </c>
      <c r="F41" s="5">
        <v>5911856.8619999997</v>
      </c>
      <c r="G41" s="5">
        <v>213775.48019999999</v>
      </c>
      <c r="H41" s="5">
        <v>0</v>
      </c>
      <c r="I41" s="5">
        <v>28489591.835900001</v>
      </c>
      <c r="J41" s="6">
        <f t="shared" si="0"/>
        <v>116934465.6268</v>
      </c>
      <c r="K41" s="12"/>
      <c r="L41" s="123"/>
      <c r="M41" s="126"/>
      <c r="N41" s="13">
        <v>14</v>
      </c>
      <c r="O41" s="5" t="s">
        <v>276</v>
      </c>
      <c r="P41" s="5">
        <v>104851150.8653</v>
      </c>
      <c r="Q41" s="5">
        <v>7530013.4551999997</v>
      </c>
      <c r="R41" s="5">
        <v>272288.77159999998</v>
      </c>
      <c r="S41" s="5">
        <v>0</v>
      </c>
      <c r="T41" s="5">
        <v>34476260.955799997</v>
      </c>
      <c r="U41" s="6">
        <f t="shared" si="1"/>
        <v>147129714.04789999</v>
      </c>
    </row>
    <row r="42" spans="1:21" ht="24.95" customHeight="1">
      <c r="A42" s="128"/>
      <c r="B42" s="126"/>
      <c r="C42" s="1">
        <v>17</v>
      </c>
      <c r="D42" s="5" t="s">
        <v>77</v>
      </c>
      <c r="E42" s="5">
        <v>78232668.547000006</v>
      </c>
      <c r="F42" s="5">
        <v>5618374.6381000001</v>
      </c>
      <c r="G42" s="5">
        <v>203163.02720000001</v>
      </c>
      <c r="H42" s="5">
        <v>0</v>
      </c>
      <c r="I42" s="5">
        <v>26020742.4309</v>
      </c>
      <c r="J42" s="6">
        <f t="shared" si="0"/>
        <v>110074948.64320001</v>
      </c>
      <c r="K42" s="12"/>
      <c r="L42" s="123"/>
      <c r="M42" s="126"/>
      <c r="N42" s="13">
        <v>15</v>
      </c>
      <c r="O42" s="5" t="s">
        <v>582</v>
      </c>
      <c r="P42" s="5">
        <v>91561832.873199999</v>
      </c>
      <c r="Q42" s="5">
        <v>6575624.8532999996</v>
      </c>
      <c r="R42" s="5">
        <v>237777.63800000001</v>
      </c>
      <c r="S42" s="5">
        <v>0</v>
      </c>
      <c r="T42" s="5">
        <v>30870089.497900002</v>
      </c>
      <c r="U42" s="6">
        <f t="shared" si="1"/>
        <v>129245324.8624</v>
      </c>
    </row>
    <row r="43" spans="1:21" ht="24.95" customHeight="1">
      <c r="A43" s="128"/>
      <c r="B43" s="126"/>
      <c r="C43" s="1">
        <v>18</v>
      </c>
      <c r="D43" s="5" t="s">
        <v>78</v>
      </c>
      <c r="E43" s="5">
        <v>88624734.268999994</v>
      </c>
      <c r="F43" s="5">
        <v>6364693.5299000004</v>
      </c>
      <c r="G43" s="5">
        <v>230150.26370000001</v>
      </c>
      <c r="H43" s="5">
        <v>0</v>
      </c>
      <c r="I43" s="5">
        <v>29790237.573600002</v>
      </c>
      <c r="J43" s="6">
        <f t="shared" si="0"/>
        <v>125009815.63619998</v>
      </c>
      <c r="K43" s="12"/>
      <c r="L43" s="123"/>
      <c r="M43" s="126"/>
      <c r="N43" s="13">
        <v>16</v>
      </c>
      <c r="O43" s="5" t="s">
        <v>583</v>
      </c>
      <c r="P43" s="5">
        <v>103151299.5369</v>
      </c>
      <c r="Q43" s="5">
        <v>7407936.5559999999</v>
      </c>
      <c r="R43" s="5">
        <v>267874.41440000001</v>
      </c>
      <c r="S43" s="5">
        <v>0</v>
      </c>
      <c r="T43" s="5">
        <v>30869766.468499999</v>
      </c>
      <c r="U43" s="6">
        <f t="shared" si="1"/>
        <v>141696876.97579998</v>
      </c>
    </row>
    <row r="44" spans="1:21" ht="24.95" customHeight="1">
      <c r="A44" s="128"/>
      <c r="B44" s="126"/>
      <c r="C44" s="1">
        <v>19</v>
      </c>
      <c r="D44" s="5" t="s">
        <v>79</v>
      </c>
      <c r="E44" s="5">
        <v>111553540.0751</v>
      </c>
      <c r="F44" s="5">
        <v>8011353.7220000001</v>
      </c>
      <c r="G44" s="5">
        <v>289694.25839999999</v>
      </c>
      <c r="H44" s="5">
        <v>0</v>
      </c>
      <c r="I44" s="5">
        <v>32608863.2564</v>
      </c>
      <c r="J44" s="6">
        <f t="shared" si="0"/>
        <v>152463451.31189999</v>
      </c>
      <c r="K44" s="12"/>
      <c r="L44" s="123"/>
      <c r="M44" s="126"/>
      <c r="N44" s="13">
        <v>17</v>
      </c>
      <c r="O44" s="5" t="s">
        <v>277</v>
      </c>
      <c r="P44" s="5">
        <v>106481660.6153</v>
      </c>
      <c r="Q44" s="5">
        <v>7647110.5043000001</v>
      </c>
      <c r="R44" s="5">
        <v>276523.05499999999</v>
      </c>
      <c r="S44" s="5">
        <v>0</v>
      </c>
      <c r="T44" s="5">
        <v>33010547.1741</v>
      </c>
      <c r="U44" s="6">
        <f t="shared" si="1"/>
        <v>147415841.34870002</v>
      </c>
    </row>
    <row r="45" spans="1:21" ht="24.95" customHeight="1">
      <c r="A45" s="128"/>
      <c r="B45" s="126"/>
      <c r="C45" s="1">
        <v>20</v>
      </c>
      <c r="D45" s="5" t="s">
        <v>80</v>
      </c>
      <c r="E45" s="5">
        <v>95576938.283899993</v>
      </c>
      <c r="F45" s="5">
        <v>6863974.5520000001</v>
      </c>
      <c r="G45" s="5">
        <v>248204.49660000001</v>
      </c>
      <c r="H45" s="5">
        <v>0</v>
      </c>
      <c r="I45" s="5">
        <v>23521592.864399999</v>
      </c>
      <c r="J45" s="6">
        <f t="shared" si="0"/>
        <v>126210710.1969</v>
      </c>
      <c r="K45" s="12"/>
      <c r="L45" s="123"/>
      <c r="M45" s="126"/>
      <c r="N45" s="13">
        <v>18</v>
      </c>
      <c r="O45" s="5" t="s">
        <v>584</v>
      </c>
      <c r="P45" s="5">
        <v>101932224.6568</v>
      </c>
      <c r="Q45" s="5">
        <v>7320387.2046999997</v>
      </c>
      <c r="R45" s="5">
        <v>264708.58929999999</v>
      </c>
      <c r="S45" s="5">
        <v>0</v>
      </c>
      <c r="T45" s="5">
        <v>31816436.545699999</v>
      </c>
      <c r="U45" s="6">
        <f t="shared" si="1"/>
        <v>141333756.99650002</v>
      </c>
    </row>
    <row r="46" spans="1:21" ht="24.95" customHeight="1">
      <c r="A46" s="128"/>
      <c r="B46" s="126"/>
      <c r="C46" s="16">
        <v>21</v>
      </c>
      <c r="D46" s="5" t="s">
        <v>452</v>
      </c>
      <c r="E46" s="5">
        <v>92621264.081300005</v>
      </c>
      <c r="F46" s="5">
        <v>6651709.1994000003</v>
      </c>
      <c r="G46" s="5">
        <v>240528.88320000001</v>
      </c>
      <c r="H46" s="5">
        <v>0</v>
      </c>
      <c r="I46" s="5">
        <v>32732260.502500001</v>
      </c>
      <c r="J46" s="6">
        <f t="shared" si="0"/>
        <v>132245762.6664</v>
      </c>
      <c r="K46" s="12"/>
      <c r="L46" s="123"/>
      <c r="M46" s="126"/>
      <c r="N46" s="13">
        <v>19</v>
      </c>
      <c r="O46" s="5" t="s">
        <v>278</v>
      </c>
      <c r="P46" s="5">
        <v>111780310.7203</v>
      </c>
      <c r="Q46" s="5">
        <v>8027639.5329</v>
      </c>
      <c r="R46" s="5">
        <v>290283.16080000001</v>
      </c>
      <c r="S46" s="5">
        <v>0</v>
      </c>
      <c r="T46" s="5">
        <v>35779232.505500004</v>
      </c>
      <c r="U46" s="6">
        <f t="shared" si="1"/>
        <v>155877465.91949999</v>
      </c>
    </row>
    <row r="47" spans="1:21" ht="24.95" customHeight="1">
      <c r="A47" s="1"/>
      <c r="B47" s="129" t="s">
        <v>472</v>
      </c>
      <c r="C47" s="129"/>
      <c r="D47" s="129"/>
      <c r="E47" s="15">
        <v>1960063851.9043</v>
      </c>
      <c r="F47" s="15">
        <v>140764379.37190002</v>
      </c>
      <c r="G47" s="15">
        <v>5090105.1061000004</v>
      </c>
      <c r="H47" s="15">
        <v>0</v>
      </c>
      <c r="I47" s="15">
        <v>628027529.9418</v>
      </c>
      <c r="J47" s="8">
        <f t="shared" si="0"/>
        <v>2733945866.3241</v>
      </c>
      <c r="K47" s="12"/>
      <c r="L47" s="123"/>
      <c r="M47" s="126"/>
      <c r="N47" s="13">
        <v>20</v>
      </c>
      <c r="O47" s="5" t="s">
        <v>585</v>
      </c>
      <c r="P47" s="5">
        <v>89013175.593700007</v>
      </c>
      <c r="Q47" s="5">
        <v>6392589.9179999996</v>
      </c>
      <c r="R47" s="5">
        <v>231159.01</v>
      </c>
      <c r="S47" s="5">
        <v>0</v>
      </c>
      <c r="T47" s="5">
        <v>29686574.235199999</v>
      </c>
      <c r="U47" s="6">
        <f t="shared" si="1"/>
        <v>125323498.75690001</v>
      </c>
    </row>
    <row r="48" spans="1:21" ht="24.95" customHeight="1">
      <c r="A48" s="128">
        <v>3</v>
      </c>
      <c r="B48" s="125" t="s">
        <v>586</v>
      </c>
      <c r="C48" s="17">
        <v>1</v>
      </c>
      <c r="D48" s="5" t="s">
        <v>81</v>
      </c>
      <c r="E48" s="5">
        <v>88938309.413200006</v>
      </c>
      <c r="F48" s="5">
        <v>6387213.3118000003</v>
      </c>
      <c r="G48" s="5">
        <v>230964.5895</v>
      </c>
      <c r="H48" s="5">
        <v>0</v>
      </c>
      <c r="I48" s="5">
        <v>28812230.918699998</v>
      </c>
      <c r="J48" s="6">
        <f t="shared" si="0"/>
        <v>124368718.2332</v>
      </c>
      <c r="K48" s="12"/>
      <c r="L48" s="123"/>
      <c r="M48" s="126"/>
      <c r="N48" s="13">
        <v>21</v>
      </c>
      <c r="O48" s="5" t="s">
        <v>567</v>
      </c>
      <c r="P48" s="5">
        <v>122594667.8987</v>
      </c>
      <c r="Q48" s="5">
        <v>8804285.8013000004</v>
      </c>
      <c r="R48" s="5">
        <v>318367.04930000001</v>
      </c>
      <c r="S48" s="5">
        <v>0</v>
      </c>
      <c r="T48" s="5">
        <v>40477372.682700001</v>
      </c>
      <c r="U48" s="6">
        <f t="shared" si="1"/>
        <v>172194693.43200001</v>
      </c>
    </row>
    <row r="49" spans="1:21" ht="24.95" customHeight="1">
      <c r="A49" s="128"/>
      <c r="B49" s="126"/>
      <c r="C49" s="1">
        <v>2</v>
      </c>
      <c r="D49" s="5" t="s">
        <v>82</v>
      </c>
      <c r="E49" s="5">
        <v>69442896.763300002</v>
      </c>
      <c r="F49" s="5">
        <v>4987126.4424000001</v>
      </c>
      <c r="G49" s="5">
        <v>180336.8003</v>
      </c>
      <c r="H49" s="5">
        <v>0</v>
      </c>
      <c r="I49" s="5">
        <v>23737632.232000001</v>
      </c>
      <c r="J49" s="6">
        <f t="shared" si="0"/>
        <v>98347992.238000005</v>
      </c>
      <c r="K49" s="12"/>
      <c r="L49" s="123"/>
      <c r="M49" s="126"/>
      <c r="N49" s="13">
        <v>22</v>
      </c>
      <c r="O49" s="5" t="s">
        <v>587</v>
      </c>
      <c r="P49" s="5">
        <v>86262877.701700002</v>
      </c>
      <c r="Q49" s="5">
        <v>6195073.9159000004</v>
      </c>
      <c r="R49" s="5">
        <v>224016.74</v>
      </c>
      <c r="S49" s="5">
        <v>0</v>
      </c>
      <c r="T49" s="5">
        <v>27499471.107900001</v>
      </c>
      <c r="U49" s="6">
        <f t="shared" si="1"/>
        <v>120181439.4655</v>
      </c>
    </row>
    <row r="50" spans="1:21" ht="24.95" customHeight="1">
      <c r="A50" s="128"/>
      <c r="B50" s="126"/>
      <c r="C50" s="1">
        <v>3</v>
      </c>
      <c r="D50" s="5" t="s">
        <v>83</v>
      </c>
      <c r="E50" s="5">
        <v>91684296.650299996</v>
      </c>
      <c r="F50" s="5">
        <v>6584419.7390000001</v>
      </c>
      <c r="G50" s="5">
        <v>238095.66510000001</v>
      </c>
      <c r="H50" s="5">
        <v>0</v>
      </c>
      <c r="I50" s="5">
        <v>30974396.173300002</v>
      </c>
      <c r="J50" s="6">
        <f t="shared" si="0"/>
        <v>129481208.22769998</v>
      </c>
      <c r="K50" s="12"/>
      <c r="L50" s="123"/>
      <c r="M50" s="126"/>
      <c r="N50" s="13">
        <v>23</v>
      </c>
      <c r="O50" s="5" t="s">
        <v>279</v>
      </c>
      <c r="P50" s="5">
        <v>81495552.181400001</v>
      </c>
      <c r="Q50" s="5">
        <v>5852702.6113</v>
      </c>
      <c r="R50" s="5">
        <v>211636.4351</v>
      </c>
      <c r="S50" s="5">
        <v>0</v>
      </c>
      <c r="T50" s="5">
        <v>26316278.874600001</v>
      </c>
      <c r="U50" s="6">
        <f t="shared" si="1"/>
        <v>113876170.1024</v>
      </c>
    </row>
    <row r="51" spans="1:21" ht="24.95" customHeight="1">
      <c r="A51" s="128"/>
      <c r="B51" s="126"/>
      <c r="C51" s="1">
        <v>4</v>
      </c>
      <c r="D51" s="5" t="s">
        <v>588</v>
      </c>
      <c r="E51" s="5">
        <v>70286427.177000001</v>
      </c>
      <c r="F51" s="5">
        <v>5047705.6092999997</v>
      </c>
      <c r="G51" s="5">
        <v>182527.37100000001</v>
      </c>
      <c r="H51" s="5">
        <v>0</v>
      </c>
      <c r="I51" s="5">
        <v>24645474.170499999</v>
      </c>
      <c r="J51" s="6">
        <f t="shared" si="0"/>
        <v>100162134.32780001</v>
      </c>
      <c r="K51" s="12"/>
      <c r="L51" s="123"/>
      <c r="M51" s="126"/>
      <c r="N51" s="13">
        <v>24</v>
      </c>
      <c r="O51" s="5" t="s">
        <v>589</v>
      </c>
      <c r="P51" s="5">
        <v>99138117.701100007</v>
      </c>
      <c r="Q51" s="5">
        <v>7119725.0011999998</v>
      </c>
      <c r="R51" s="5">
        <v>257452.55119999999</v>
      </c>
      <c r="S51" s="5">
        <v>0</v>
      </c>
      <c r="T51" s="5">
        <v>32900329.529199999</v>
      </c>
      <c r="U51" s="6">
        <f t="shared" si="1"/>
        <v>139415624.7827</v>
      </c>
    </row>
    <row r="52" spans="1:21" ht="24.95" customHeight="1">
      <c r="A52" s="128"/>
      <c r="B52" s="126"/>
      <c r="C52" s="1">
        <v>5</v>
      </c>
      <c r="D52" s="5" t="s">
        <v>590</v>
      </c>
      <c r="E52" s="5">
        <v>94453416.724600002</v>
      </c>
      <c r="F52" s="5">
        <v>6783287.4791000001</v>
      </c>
      <c r="G52" s="5">
        <v>245286.81469999999</v>
      </c>
      <c r="H52" s="5">
        <v>0</v>
      </c>
      <c r="I52" s="5">
        <v>32273685.1873</v>
      </c>
      <c r="J52" s="6">
        <f t="shared" si="0"/>
        <v>133755676.20570001</v>
      </c>
      <c r="K52" s="12"/>
      <c r="L52" s="123"/>
      <c r="M52" s="126"/>
      <c r="N52" s="13">
        <v>25</v>
      </c>
      <c r="O52" s="5" t="s">
        <v>591</v>
      </c>
      <c r="P52" s="5">
        <v>98654331.909099996</v>
      </c>
      <c r="Q52" s="5">
        <v>7084981.3337000003</v>
      </c>
      <c r="R52" s="5">
        <v>256196.2041</v>
      </c>
      <c r="S52" s="5">
        <v>0</v>
      </c>
      <c r="T52" s="5">
        <v>31720755.2256</v>
      </c>
      <c r="U52" s="6">
        <f t="shared" si="1"/>
        <v>137716264.67249998</v>
      </c>
    </row>
    <row r="53" spans="1:21" ht="24.95" customHeight="1">
      <c r="A53" s="128"/>
      <c r="B53" s="126"/>
      <c r="C53" s="1">
        <v>6</v>
      </c>
      <c r="D53" s="5" t="s">
        <v>592</v>
      </c>
      <c r="E53" s="5">
        <v>82326792.566699997</v>
      </c>
      <c r="F53" s="5">
        <v>5912399.1547999997</v>
      </c>
      <c r="G53" s="5">
        <v>213795.08979999999</v>
      </c>
      <c r="H53" s="5">
        <v>0</v>
      </c>
      <c r="I53" s="5">
        <v>26636821.4571</v>
      </c>
      <c r="J53" s="6">
        <f t="shared" si="0"/>
        <v>115089808.2684</v>
      </c>
      <c r="K53" s="12"/>
      <c r="L53" s="123"/>
      <c r="M53" s="126"/>
      <c r="N53" s="13">
        <v>26</v>
      </c>
      <c r="O53" s="5" t="s">
        <v>593</v>
      </c>
      <c r="P53" s="5">
        <v>93580723.521200001</v>
      </c>
      <c r="Q53" s="5">
        <v>6720613.9507999998</v>
      </c>
      <c r="R53" s="5">
        <v>243020.51089999999</v>
      </c>
      <c r="S53" s="5">
        <v>0</v>
      </c>
      <c r="T53" s="5">
        <v>31336091.768300001</v>
      </c>
      <c r="U53" s="6">
        <f t="shared" si="1"/>
        <v>131880449.75120001</v>
      </c>
    </row>
    <row r="54" spans="1:21" ht="24.95" customHeight="1">
      <c r="A54" s="128"/>
      <c r="B54" s="126"/>
      <c r="C54" s="1">
        <v>7</v>
      </c>
      <c r="D54" s="5" t="s">
        <v>594</v>
      </c>
      <c r="E54" s="5">
        <v>93372921.213200003</v>
      </c>
      <c r="F54" s="5">
        <v>6705690.3743000003</v>
      </c>
      <c r="G54" s="5">
        <v>242480.86739999999</v>
      </c>
      <c r="H54" s="5">
        <v>0</v>
      </c>
      <c r="I54" s="5">
        <v>30762941.101799998</v>
      </c>
      <c r="J54" s="6">
        <f t="shared" si="0"/>
        <v>131084033.55670001</v>
      </c>
      <c r="K54" s="12"/>
      <c r="L54" s="123"/>
      <c r="M54" s="126"/>
      <c r="N54" s="13">
        <v>27</v>
      </c>
      <c r="O54" s="5" t="s">
        <v>595</v>
      </c>
      <c r="P54" s="5">
        <v>95546131.438800007</v>
      </c>
      <c r="Q54" s="5">
        <v>6861762.1207999997</v>
      </c>
      <c r="R54" s="5">
        <v>248124.49400000001</v>
      </c>
      <c r="S54" s="5">
        <v>0</v>
      </c>
      <c r="T54" s="5">
        <v>31088522.005399998</v>
      </c>
      <c r="U54" s="6">
        <f t="shared" si="1"/>
        <v>133744540.05900002</v>
      </c>
    </row>
    <row r="55" spans="1:21" ht="24.95" customHeight="1">
      <c r="A55" s="128"/>
      <c r="B55" s="126"/>
      <c r="C55" s="1">
        <v>8</v>
      </c>
      <c r="D55" s="5" t="s">
        <v>596</v>
      </c>
      <c r="E55" s="5">
        <v>74814965.192699999</v>
      </c>
      <c r="F55" s="5">
        <v>5372928.0976</v>
      </c>
      <c r="G55" s="5">
        <v>194287.5667</v>
      </c>
      <c r="H55" s="5">
        <v>0</v>
      </c>
      <c r="I55" s="5">
        <v>24696189.792599998</v>
      </c>
      <c r="J55" s="6">
        <f t="shared" si="0"/>
        <v>105078370.6496</v>
      </c>
      <c r="K55" s="12"/>
      <c r="L55" s="123"/>
      <c r="M55" s="126"/>
      <c r="N55" s="13">
        <v>28</v>
      </c>
      <c r="O55" s="5" t="s">
        <v>280</v>
      </c>
      <c r="P55" s="5">
        <v>80479899.699599996</v>
      </c>
      <c r="Q55" s="5">
        <v>5779762.2878999999</v>
      </c>
      <c r="R55" s="5">
        <v>208998.8793</v>
      </c>
      <c r="S55" s="5">
        <v>0</v>
      </c>
      <c r="T55" s="5">
        <v>27353720.2245</v>
      </c>
      <c r="U55" s="6">
        <f t="shared" si="1"/>
        <v>113822381.0913</v>
      </c>
    </row>
    <row r="56" spans="1:21" ht="24.95" customHeight="1">
      <c r="A56" s="128"/>
      <c r="B56" s="126"/>
      <c r="C56" s="1">
        <v>9</v>
      </c>
      <c r="D56" s="5" t="s">
        <v>597</v>
      </c>
      <c r="E56" s="5">
        <v>86825355.759000003</v>
      </c>
      <c r="F56" s="5">
        <v>6235468.9645999996</v>
      </c>
      <c r="G56" s="5">
        <v>225477.4436</v>
      </c>
      <c r="H56" s="5">
        <v>0</v>
      </c>
      <c r="I56" s="5">
        <v>28683729.807399999</v>
      </c>
      <c r="J56" s="6">
        <f t="shared" si="0"/>
        <v>121970031.9746</v>
      </c>
      <c r="K56" s="12"/>
      <c r="L56" s="123"/>
      <c r="M56" s="126"/>
      <c r="N56" s="13">
        <v>29</v>
      </c>
      <c r="O56" s="5" t="s">
        <v>281</v>
      </c>
      <c r="P56" s="5">
        <v>96299291.7509</v>
      </c>
      <c r="Q56" s="5">
        <v>6915851.2484999998</v>
      </c>
      <c r="R56" s="5">
        <v>250080.38190000001</v>
      </c>
      <c r="S56" s="5">
        <v>0</v>
      </c>
      <c r="T56" s="5">
        <v>30996781.644400001</v>
      </c>
      <c r="U56" s="6">
        <f t="shared" si="1"/>
        <v>134462005.0257</v>
      </c>
    </row>
    <row r="57" spans="1:21" ht="24.95" customHeight="1">
      <c r="A57" s="128"/>
      <c r="B57" s="126"/>
      <c r="C57" s="1">
        <v>10</v>
      </c>
      <c r="D57" s="5" t="s">
        <v>598</v>
      </c>
      <c r="E57" s="5">
        <v>94461967.498199999</v>
      </c>
      <c r="F57" s="5">
        <v>6783901.5632999996</v>
      </c>
      <c r="G57" s="5">
        <v>245309.0202</v>
      </c>
      <c r="H57" s="5">
        <v>0</v>
      </c>
      <c r="I57" s="5">
        <v>32078058.558400001</v>
      </c>
      <c r="J57" s="6">
        <f t="shared" si="0"/>
        <v>133569236.6401</v>
      </c>
      <c r="K57" s="12"/>
      <c r="L57" s="123"/>
      <c r="M57" s="126"/>
      <c r="N57" s="13">
        <v>30</v>
      </c>
      <c r="O57" s="5" t="s">
        <v>599</v>
      </c>
      <c r="P57" s="5">
        <v>86867757.331400007</v>
      </c>
      <c r="Q57" s="5">
        <v>6238514.0853000004</v>
      </c>
      <c r="R57" s="5">
        <v>225587.55660000001</v>
      </c>
      <c r="S57" s="5">
        <v>0</v>
      </c>
      <c r="T57" s="5">
        <v>29835813.8365</v>
      </c>
      <c r="U57" s="6">
        <f t="shared" si="1"/>
        <v>123167672.80980001</v>
      </c>
    </row>
    <row r="58" spans="1:21" ht="24.95" customHeight="1">
      <c r="A58" s="128"/>
      <c r="B58" s="126"/>
      <c r="C58" s="1">
        <v>11</v>
      </c>
      <c r="D58" s="5" t="s">
        <v>600</v>
      </c>
      <c r="E58" s="5">
        <v>72700545.9023</v>
      </c>
      <c r="F58" s="5">
        <v>5221078.4939000001</v>
      </c>
      <c r="G58" s="5">
        <v>188796.61470000001</v>
      </c>
      <c r="H58" s="5">
        <v>0</v>
      </c>
      <c r="I58" s="5">
        <v>24538486.819899999</v>
      </c>
      <c r="J58" s="6">
        <f t="shared" si="0"/>
        <v>102648907.8308</v>
      </c>
      <c r="K58" s="12"/>
      <c r="L58" s="123"/>
      <c r="M58" s="126"/>
      <c r="N58" s="13">
        <v>31</v>
      </c>
      <c r="O58" s="5" t="s">
        <v>282</v>
      </c>
      <c r="P58" s="5">
        <v>90002611.529599994</v>
      </c>
      <c r="Q58" s="5">
        <v>6463647.4682</v>
      </c>
      <c r="R58" s="5">
        <v>233728.48389999999</v>
      </c>
      <c r="S58" s="5">
        <v>0</v>
      </c>
      <c r="T58" s="5">
        <v>28692677.253800001</v>
      </c>
      <c r="U58" s="6">
        <f t="shared" si="1"/>
        <v>125392664.73549999</v>
      </c>
    </row>
    <row r="59" spans="1:21" ht="24.95" customHeight="1">
      <c r="A59" s="128"/>
      <c r="B59" s="126"/>
      <c r="C59" s="1">
        <v>12</v>
      </c>
      <c r="D59" s="5" t="s">
        <v>601</v>
      </c>
      <c r="E59" s="5">
        <v>85991681.983799994</v>
      </c>
      <c r="F59" s="5">
        <v>6175597.6642000005</v>
      </c>
      <c r="G59" s="5">
        <v>223312.46969999999</v>
      </c>
      <c r="H59" s="5">
        <v>0</v>
      </c>
      <c r="I59" s="5">
        <v>28347973.007399999</v>
      </c>
      <c r="J59" s="6">
        <f t="shared" si="0"/>
        <v>120738565.12509999</v>
      </c>
      <c r="K59" s="12"/>
      <c r="L59" s="123"/>
      <c r="M59" s="126"/>
      <c r="N59" s="13">
        <v>32</v>
      </c>
      <c r="O59" s="5" t="s">
        <v>283</v>
      </c>
      <c r="P59" s="5">
        <v>96570954.555500001</v>
      </c>
      <c r="Q59" s="5">
        <v>6935361.0445999997</v>
      </c>
      <c r="R59" s="5">
        <v>250785.8652</v>
      </c>
      <c r="S59" s="5">
        <v>0</v>
      </c>
      <c r="T59" s="5">
        <v>31776251.683400001</v>
      </c>
      <c r="U59" s="6">
        <f t="shared" si="1"/>
        <v>135533353.1487</v>
      </c>
    </row>
    <row r="60" spans="1:21" ht="24.95" customHeight="1">
      <c r="A60" s="128"/>
      <c r="B60" s="126"/>
      <c r="C60" s="1">
        <v>13</v>
      </c>
      <c r="D60" s="5" t="s">
        <v>602</v>
      </c>
      <c r="E60" s="5">
        <v>86015926.7465</v>
      </c>
      <c r="F60" s="5">
        <v>6177338.8315000003</v>
      </c>
      <c r="G60" s="5">
        <v>223375.43109999999</v>
      </c>
      <c r="H60" s="5">
        <v>0</v>
      </c>
      <c r="I60" s="5">
        <v>28355661.107999999</v>
      </c>
      <c r="J60" s="6">
        <f t="shared" si="0"/>
        <v>120772302.11709999</v>
      </c>
      <c r="K60" s="12"/>
      <c r="L60" s="123"/>
      <c r="M60" s="126"/>
      <c r="N60" s="13">
        <v>33</v>
      </c>
      <c r="O60" s="5" t="s">
        <v>284</v>
      </c>
      <c r="P60" s="5">
        <v>93595446.537900001</v>
      </c>
      <c r="Q60" s="5">
        <v>6721671.3022999996</v>
      </c>
      <c r="R60" s="5">
        <v>243058.7452</v>
      </c>
      <c r="S60" s="5">
        <v>0</v>
      </c>
      <c r="T60" s="5">
        <v>28772594.737300001</v>
      </c>
      <c r="U60" s="6">
        <f t="shared" si="1"/>
        <v>129332771.32269999</v>
      </c>
    </row>
    <row r="61" spans="1:21" ht="24.95" customHeight="1">
      <c r="A61" s="128"/>
      <c r="B61" s="126"/>
      <c r="C61" s="1">
        <v>14</v>
      </c>
      <c r="D61" s="5" t="s">
        <v>603</v>
      </c>
      <c r="E61" s="5">
        <v>88712632.642700002</v>
      </c>
      <c r="F61" s="5">
        <v>6371006.0588999996</v>
      </c>
      <c r="G61" s="5">
        <v>230378.52770000001</v>
      </c>
      <c r="H61" s="5">
        <v>0</v>
      </c>
      <c r="I61" s="5">
        <v>29069814.594300002</v>
      </c>
      <c r="J61" s="6">
        <f t="shared" si="0"/>
        <v>124383831.82360001</v>
      </c>
      <c r="K61" s="12"/>
      <c r="L61" s="124"/>
      <c r="M61" s="127"/>
      <c r="N61" s="13">
        <v>34</v>
      </c>
      <c r="O61" s="5" t="s">
        <v>285</v>
      </c>
      <c r="P61" s="5">
        <v>91731216.901800007</v>
      </c>
      <c r="Q61" s="5">
        <v>6587789.3740999997</v>
      </c>
      <c r="R61" s="5">
        <v>238217.51269999999</v>
      </c>
      <c r="S61" s="5">
        <v>0</v>
      </c>
      <c r="T61" s="5">
        <v>29900355.118700001</v>
      </c>
      <c r="U61" s="6">
        <f t="shared" si="1"/>
        <v>128457578.90730001</v>
      </c>
    </row>
    <row r="62" spans="1:21" ht="24.95" customHeight="1">
      <c r="A62" s="128"/>
      <c r="B62" s="126"/>
      <c r="C62" s="1">
        <v>15</v>
      </c>
      <c r="D62" s="5" t="s">
        <v>604</v>
      </c>
      <c r="E62" s="5">
        <v>81047683.657800004</v>
      </c>
      <c r="F62" s="5">
        <v>5820538.3863000004</v>
      </c>
      <c r="G62" s="5">
        <v>210473.36189999999</v>
      </c>
      <c r="H62" s="5">
        <v>0</v>
      </c>
      <c r="I62" s="5">
        <v>26234843.621800002</v>
      </c>
      <c r="J62" s="6">
        <f t="shared" si="0"/>
        <v>113313539.02780001</v>
      </c>
      <c r="K62" s="12"/>
      <c r="L62" s="19"/>
      <c r="M62" s="111" t="s">
        <v>605</v>
      </c>
      <c r="N62" s="112"/>
      <c r="O62" s="113"/>
      <c r="P62" s="15">
        <v>3257374935.8901</v>
      </c>
      <c r="Q62" s="15">
        <v>233932359.28859997</v>
      </c>
      <c r="R62" s="15">
        <v>8459102.3793000001</v>
      </c>
      <c r="S62" s="15">
        <v>0</v>
      </c>
      <c r="T62" s="15">
        <v>1050938216.0376002</v>
      </c>
      <c r="U62" s="8">
        <f t="shared" si="1"/>
        <v>4550704613.5956001</v>
      </c>
    </row>
    <row r="63" spans="1:21" ht="24.95" customHeight="1">
      <c r="A63" s="128"/>
      <c r="B63" s="126"/>
      <c r="C63" s="1">
        <v>16</v>
      </c>
      <c r="D63" s="5" t="s">
        <v>606</v>
      </c>
      <c r="E63" s="5">
        <v>82753767.856099993</v>
      </c>
      <c r="F63" s="5">
        <v>5943062.9067000002</v>
      </c>
      <c r="G63" s="5">
        <v>214903.90520000001</v>
      </c>
      <c r="H63" s="5">
        <v>0</v>
      </c>
      <c r="I63" s="5">
        <v>28033277.726799998</v>
      </c>
      <c r="J63" s="6">
        <f t="shared" si="0"/>
        <v>116945012.39479999</v>
      </c>
      <c r="K63" s="12"/>
      <c r="L63" s="122">
        <v>21</v>
      </c>
      <c r="M63" s="125" t="s">
        <v>607</v>
      </c>
      <c r="N63" s="13">
        <v>1</v>
      </c>
      <c r="O63" s="5" t="s">
        <v>608</v>
      </c>
      <c r="P63" s="5">
        <v>73445868.642100006</v>
      </c>
      <c r="Q63" s="5">
        <v>5274604.7567999996</v>
      </c>
      <c r="R63" s="5">
        <v>190732.14920000001</v>
      </c>
      <c r="S63" s="5">
        <v>0</v>
      </c>
      <c r="T63" s="5">
        <v>24232789.824900001</v>
      </c>
      <c r="U63" s="6">
        <f t="shared" si="1"/>
        <v>103143995.37300001</v>
      </c>
    </row>
    <row r="64" spans="1:21" ht="24.95" customHeight="1">
      <c r="A64" s="128"/>
      <c r="B64" s="126"/>
      <c r="C64" s="1">
        <v>17</v>
      </c>
      <c r="D64" s="5" t="s">
        <v>84</v>
      </c>
      <c r="E64" s="5">
        <v>77245723.185599998</v>
      </c>
      <c r="F64" s="5">
        <v>5547495.9516000003</v>
      </c>
      <c r="G64" s="5">
        <v>200600.02110000001</v>
      </c>
      <c r="H64" s="5">
        <v>0</v>
      </c>
      <c r="I64" s="5">
        <v>26545985.578499999</v>
      </c>
      <c r="J64" s="6">
        <f t="shared" si="0"/>
        <v>109539804.7368</v>
      </c>
      <c r="K64" s="12"/>
      <c r="L64" s="123"/>
      <c r="M64" s="126"/>
      <c r="N64" s="13">
        <v>2</v>
      </c>
      <c r="O64" s="5" t="s">
        <v>286</v>
      </c>
      <c r="P64" s="5">
        <v>120007640.9447</v>
      </c>
      <c r="Q64" s="5">
        <v>8618495.3011000007</v>
      </c>
      <c r="R64" s="5">
        <v>311648.77889999998</v>
      </c>
      <c r="S64" s="5">
        <v>0</v>
      </c>
      <c r="T64" s="5">
        <v>31859967.147599999</v>
      </c>
      <c r="U64" s="6">
        <f t="shared" si="1"/>
        <v>160797752.17230001</v>
      </c>
    </row>
    <row r="65" spans="1:21" ht="24.95" customHeight="1">
      <c r="A65" s="128"/>
      <c r="B65" s="126"/>
      <c r="C65" s="1">
        <v>18</v>
      </c>
      <c r="D65" s="5" t="s">
        <v>609</v>
      </c>
      <c r="E65" s="5">
        <v>95970441.731199995</v>
      </c>
      <c r="F65" s="5">
        <v>6892234.4826999996</v>
      </c>
      <c r="G65" s="5">
        <v>249226.38870000001</v>
      </c>
      <c r="H65" s="5">
        <v>0</v>
      </c>
      <c r="I65" s="5">
        <v>31328371.833799999</v>
      </c>
      <c r="J65" s="6">
        <f t="shared" si="0"/>
        <v>134440274.4364</v>
      </c>
      <c r="K65" s="12"/>
      <c r="L65" s="123"/>
      <c r="M65" s="126"/>
      <c r="N65" s="13">
        <v>3</v>
      </c>
      <c r="O65" s="5" t="s">
        <v>287</v>
      </c>
      <c r="P65" s="5">
        <v>101081446.43189999</v>
      </c>
      <c r="Q65" s="5">
        <v>7259287.5274</v>
      </c>
      <c r="R65" s="5">
        <v>262499.19669999997</v>
      </c>
      <c r="S65" s="5">
        <v>0</v>
      </c>
      <c r="T65" s="5">
        <v>32599962.989</v>
      </c>
      <c r="U65" s="6">
        <f t="shared" si="1"/>
        <v>141203196.14500001</v>
      </c>
    </row>
    <row r="66" spans="1:21" ht="24.95" customHeight="1">
      <c r="A66" s="128"/>
      <c r="B66" s="126"/>
      <c r="C66" s="1">
        <v>19</v>
      </c>
      <c r="D66" s="5" t="s">
        <v>610</v>
      </c>
      <c r="E66" s="5">
        <v>80080228.002100006</v>
      </c>
      <c r="F66" s="5">
        <v>5751059.3767999997</v>
      </c>
      <c r="G66" s="5">
        <v>207960.9687</v>
      </c>
      <c r="H66" s="5">
        <v>0</v>
      </c>
      <c r="I66" s="5">
        <v>26843108.057599999</v>
      </c>
      <c r="J66" s="6">
        <f t="shared" si="0"/>
        <v>112882356.4052</v>
      </c>
      <c r="K66" s="12"/>
      <c r="L66" s="123"/>
      <c r="M66" s="126"/>
      <c r="N66" s="13">
        <v>4</v>
      </c>
      <c r="O66" s="5" t="s">
        <v>611</v>
      </c>
      <c r="P66" s="5">
        <v>83459756.803599998</v>
      </c>
      <c r="Q66" s="5">
        <v>5993764.3651999999</v>
      </c>
      <c r="R66" s="5">
        <v>216737.2935</v>
      </c>
      <c r="S66" s="5">
        <v>0</v>
      </c>
      <c r="T66" s="5">
        <v>27547976.3631</v>
      </c>
      <c r="U66" s="6">
        <f t="shared" si="1"/>
        <v>117218234.82539999</v>
      </c>
    </row>
    <row r="67" spans="1:21" ht="24.95" customHeight="1">
      <c r="A67" s="128"/>
      <c r="B67" s="126"/>
      <c r="C67" s="1">
        <v>20</v>
      </c>
      <c r="D67" s="5" t="s">
        <v>612</v>
      </c>
      <c r="E67" s="5">
        <v>84257751.838</v>
      </c>
      <c r="F67" s="5">
        <v>6051073.3531999998</v>
      </c>
      <c r="G67" s="5">
        <v>218809.61300000001</v>
      </c>
      <c r="H67" s="5">
        <v>0</v>
      </c>
      <c r="I67" s="5">
        <v>28110675.580600001</v>
      </c>
      <c r="J67" s="6">
        <f t="shared" si="0"/>
        <v>118638310.38480002</v>
      </c>
      <c r="K67" s="12"/>
      <c r="L67" s="123"/>
      <c r="M67" s="126"/>
      <c r="N67" s="13">
        <v>5</v>
      </c>
      <c r="O67" s="5" t="s">
        <v>288</v>
      </c>
      <c r="P67" s="5">
        <v>111152126.8589</v>
      </c>
      <c r="Q67" s="5">
        <v>7982525.7417000001</v>
      </c>
      <c r="R67" s="5">
        <v>288651.82530000003</v>
      </c>
      <c r="S67" s="5">
        <v>0</v>
      </c>
      <c r="T67" s="5">
        <v>35334924.046800002</v>
      </c>
      <c r="U67" s="6">
        <f t="shared" si="1"/>
        <v>154758228.4727</v>
      </c>
    </row>
    <row r="68" spans="1:21" ht="24.95" customHeight="1">
      <c r="A68" s="128"/>
      <c r="B68" s="126"/>
      <c r="C68" s="1">
        <v>21</v>
      </c>
      <c r="D68" s="5" t="s">
        <v>85</v>
      </c>
      <c r="E68" s="5">
        <v>87640299.836899996</v>
      </c>
      <c r="F68" s="5">
        <v>6293995.1688000001</v>
      </c>
      <c r="G68" s="5">
        <v>227593.77830000001</v>
      </c>
      <c r="H68" s="5">
        <v>0</v>
      </c>
      <c r="I68" s="5">
        <v>29406023.635600001</v>
      </c>
      <c r="J68" s="6">
        <f t="shared" si="0"/>
        <v>123567912.4196</v>
      </c>
      <c r="K68" s="12"/>
      <c r="L68" s="123"/>
      <c r="M68" s="126"/>
      <c r="N68" s="13">
        <v>6</v>
      </c>
      <c r="O68" s="5" t="s">
        <v>613</v>
      </c>
      <c r="P68" s="5">
        <v>135987903.34110001</v>
      </c>
      <c r="Q68" s="5">
        <v>9766137.3618999999</v>
      </c>
      <c r="R68" s="5">
        <v>353148.04690000002</v>
      </c>
      <c r="S68" s="5">
        <v>0</v>
      </c>
      <c r="T68" s="5">
        <v>37312058.038099997</v>
      </c>
      <c r="U68" s="6">
        <f t="shared" si="1"/>
        <v>183419246.78800002</v>
      </c>
    </row>
    <row r="69" spans="1:21" ht="24.95" customHeight="1">
      <c r="A69" s="128"/>
      <c r="B69" s="126"/>
      <c r="C69" s="1">
        <v>22</v>
      </c>
      <c r="D69" s="5" t="s">
        <v>86</v>
      </c>
      <c r="E69" s="5">
        <v>75329131.531599998</v>
      </c>
      <c r="F69" s="5">
        <v>5409853.5811999999</v>
      </c>
      <c r="G69" s="5">
        <v>195622.80929999999</v>
      </c>
      <c r="H69" s="5">
        <v>0</v>
      </c>
      <c r="I69" s="5">
        <v>26548892.843499999</v>
      </c>
      <c r="J69" s="6">
        <f t="shared" si="0"/>
        <v>107483500.76560001</v>
      </c>
      <c r="K69" s="12"/>
      <c r="L69" s="123"/>
      <c r="M69" s="126"/>
      <c r="N69" s="13">
        <v>7</v>
      </c>
      <c r="O69" s="5" t="s">
        <v>289</v>
      </c>
      <c r="P69" s="5">
        <v>92644795.335500002</v>
      </c>
      <c r="Q69" s="5">
        <v>6653399.1250999998</v>
      </c>
      <c r="R69" s="5">
        <v>240589.99170000001</v>
      </c>
      <c r="S69" s="5">
        <v>0</v>
      </c>
      <c r="T69" s="5">
        <v>27817641.339699998</v>
      </c>
      <c r="U69" s="6">
        <f t="shared" si="1"/>
        <v>127356425.792</v>
      </c>
    </row>
    <row r="70" spans="1:21" ht="24.95" customHeight="1">
      <c r="A70" s="128"/>
      <c r="B70" s="126"/>
      <c r="C70" s="1">
        <v>23</v>
      </c>
      <c r="D70" s="5" t="s">
        <v>87</v>
      </c>
      <c r="E70" s="5">
        <v>78658267.273699999</v>
      </c>
      <c r="F70" s="5">
        <v>5648939.5305000003</v>
      </c>
      <c r="G70" s="5">
        <v>204268.2678</v>
      </c>
      <c r="H70" s="5">
        <v>0</v>
      </c>
      <c r="I70" s="5">
        <v>27796820.176600002</v>
      </c>
      <c r="J70" s="6">
        <f t="shared" si="0"/>
        <v>112308295.24860001</v>
      </c>
      <c r="K70" s="12"/>
      <c r="L70" s="123"/>
      <c r="M70" s="126"/>
      <c r="N70" s="13">
        <v>8</v>
      </c>
      <c r="O70" s="5" t="s">
        <v>614</v>
      </c>
      <c r="P70" s="5">
        <v>98421639.857299998</v>
      </c>
      <c r="Q70" s="5">
        <v>7068270.2697999999</v>
      </c>
      <c r="R70" s="5">
        <v>255591.92430000001</v>
      </c>
      <c r="S70" s="5">
        <v>0</v>
      </c>
      <c r="T70" s="5">
        <v>29291430.857299998</v>
      </c>
      <c r="U70" s="6">
        <f t="shared" si="1"/>
        <v>135036932.90869999</v>
      </c>
    </row>
    <row r="71" spans="1:21" ht="24.95" customHeight="1">
      <c r="A71" s="128"/>
      <c r="B71" s="126"/>
      <c r="C71" s="1">
        <v>24</v>
      </c>
      <c r="D71" s="5" t="s">
        <v>88</v>
      </c>
      <c r="E71" s="5">
        <v>80568187.962099999</v>
      </c>
      <c r="F71" s="5">
        <v>5786102.8173000002</v>
      </c>
      <c r="G71" s="5">
        <v>209228.15580000001</v>
      </c>
      <c r="H71" s="5">
        <v>0</v>
      </c>
      <c r="I71" s="5">
        <v>25476693.525800001</v>
      </c>
      <c r="J71" s="6">
        <f t="shared" si="0"/>
        <v>112040212.46100001</v>
      </c>
      <c r="K71" s="12"/>
      <c r="L71" s="123"/>
      <c r="M71" s="126"/>
      <c r="N71" s="13">
        <v>9</v>
      </c>
      <c r="O71" s="5" t="s">
        <v>290</v>
      </c>
      <c r="P71" s="5">
        <v>122270571.79520001</v>
      </c>
      <c r="Q71" s="5">
        <v>8781010.4439000003</v>
      </c>
      <c r="R71" s="5">
        <v>317525.40159999998</v>
      </c>
      <c r="S71" s="5">
        <v>0</v>
      </c>
      <c r="T71" s="5">
        <v>37104220.896300003</v>
      </c>
      <c r="U71" s="6">
        <f t="shared" si="1"/>
        <v>168473328.537</v>
      </c>
    </row>
    <row r="72" spans="1:21" ht="24.95" customHeight="1">
      <c r="A72" s="128"/>
      <c r="B72" s="126"/>
      <c r="C72" s="1">
        <v>25</v>
      </c>
      <c r="D72" s="5" t="s">
        <v>89</v>
      </c>
      <c r="E72" s="5">
        <v>94927173.379500002</v>
      </c>
      <c r="F72" s="5">
        <v>6817310.8918000003</v>
      </c>
      <c r="G72" s="5">
        <v>246517.117</v>
      </c>
      <c r="H72" s="5">
        <v>0</v>
      </c>
      <c r="I72" s="5">
        <v>30980662.944400001</v>
      </c>
      <c r="J72" s="6">
        <f t="shared" si="0"/>
        <v>132971664.3327</v>
      </c>
      <c r="K72" s="12"/>
      <c r="L72" s="123"/>
      <c r="M72" s="126"/>
      <c r="N72" s="13">
        <v>10</v>
      </c>
      <c r="O72" s="5" t="s">
        <v>615</v>
      </c>
      <c r="P72" s="5">
        <v>85137899.336199999</v>
      </c>
      <c r="Q72" s="5">
        <v>6114282.2207000004</v>
      </c>
      <c r="R72" s="5">
        <v>221095.27489999999</v>
      </c>
      <c r="S72" s="5">
        <v>0</v>
      </c>
      <c r="T72" s="5">
        <v>27801554.4736</v>
      </c>
      <c r="U72" s="6">
        <f t="shared" si="1"/>
        <v>119274831.3054</v>
      </c>
    </row>
    <row r="73" spans="1:21" ht="24.95" customHeight="1">
      <c r="A73" s="128"/>
      <c r="B73" s="126"/>
      <c r="C73" s="1">
        <v>26</v>
      </c>
      <c r="D73" s="5" t="s">
        <v>90</v>
      </c>
      <c r="E73" s="5">
        <v>70711888.245900005</v>
      </c>
      <c r="F73" s="5">
        <v>5078260.6156000001</v>
      </c>
      <c r="G73" s="5">
        <v>183632.2542</v>
      </c>
      <c r="H73" s="5">
        <v>0</v>
      </c>
      <c r="I73" s="5">
        <v>23268270.455499999</v>
      </c>
      <c r="J73" s="6">
        <f t="shared" ref="J73:J136" si="2">E73+F73+G73+H73+I73</f>
        <v>99242051.571200013</v>
      </c>
      <c r="K73" s="12"/>
      <c r="L73" s="123"/>
      <c r="M73" s="126"/>
      <c r="N73" s="13">
        <v>11</v>
      </c>
      <c r="O73" s="5" t="s">
        <v>291</v>
      </c>
      <c r="P73" s="5">
        <v>89927841.410099998</v>
      </c>
      <c r="Q73" s="5">
        <v>6458277.7607000005</v>
      </c>
      <c r="R73" s="5">
        <v>233534.31280000001</v>
      </c>
      <c r="S73" s="5">
        <v>0</v>
      </c>
      <c r="T73" s="5">
        <v>29727262.177999999</v>
      </c>
      <c r="U73" s="6">
        <f t="shared" ref="U73:U136" si="3">P73+Q73+R73+S73+T73</f>
        <v>126346915.66160001</v>
      </c>
    </row>
    <row r="74" spans="1:21" ht="24.95" customHeight="1">
      <c r="A74" s="128"/>
      <c r="B74" s="126"/>
      <c r="C74" s="1">
        <v>27</v>
      </c>
      <c r="D74" s="5" t="s">
        <v>91</v>
      </c>
      <c r="E74" s="5">
        <v>86764064.336400002</v>
      </c>
      <c r="F74" s="5">
        <v>6231067.2461999999</v>
      </c>
      <c r="G74" s="5">
        <v>225318.27549999999</v>
      </c>
      <c r="H74" s="5">
        <v>0</v>
      </c>
      <c r="I74" s="5">
        <v>28033277.726799998</v>
      </c>
      <c r="J74" s="6">
        <f t="shared" si="2"/>
        <v>121253727.58489999</v>
      </c>
      <c r="K74" s="12"/>
      <c r="L74" s="123"/>
      <c r="M74" s="126"/>
      <c r="N74" s="13">
        <v>12</v>
      </c>
      <c r="O74" s="5" t="s">
        <v>292</v>
      </c>
      <c r="P74" s="5">
        <v>99209956.096499994</v>
      </c>
      <c r="Q74" s="5">
        <v>7124884.1633000001</v>
      </c>
      <c r="R74" s="5">
        <v>257639.10889999999</v>
      </c>
      <c r="S74" s="5">
        <v>0</v>
      </c>
      <c r="T74" s="5">
        <v>32462223.235800002</v>
      </c>
      <c r="U74" s="6">
        <f t="shared" si="3"/>
        <v>139054702.6045</v>
      </c>
    </row>
    <row r="75" spans="1:21" ht="24.95" customHeight="1">
      <c r="A75" s="128"/>
      <c r="B75" s="126"/>
      <c r="C75" s="1">
        <v>28</v>
      </c>
      <c r="D75" s="5" t="s">
        <v>92</v>
      </c>
      <c r="E75" s="5">
        <v>70737069.613900006</v>
      </c>
      <c r="F75" s="5">
        <v>5080069.0462999996</v>
      </c>
      <c r="G75" s="5">
        <v>183697.64780000001</v>
      </c>
      <c r="H75" s="5">
        <v>0</v>
      </c>
      <c r="I75" s="5">
        <v>23941657.6263</v>
      </c>
      <c r="J75" s="6">
        <f t="shared" si="2"/>
        <v>99942493.934300005</v>
      </c>
      <c r="K75" s="12"/>
      <c r="L75" s="123"/>
      <c r="M75" s="126"/>
      <c r="N75" s="13">
        <v>13</v>
      </c>
      <c r="O75" s="5" t="s">
        <v>293</v>
      </c>
      <c r="P75" s="5">
        <v>82564354.087200001</v>
      </c>
      <c r="Q75" s="5">
        <v>5929459.9254999999</v>
      </c>
      <c r="R75" s="5">
        <v>214412.01519999999</v>
      </c>
      <c r="S75" s="5">
        <v>0</v>
      </c>
      <c r="T75" s="5">
        <v>25488082.2293</v>
      </c>
      <c r="U75" s="6">
        <f t="shared" si="3"/>
        <v>114196308.2572</v>
      </c>
    </row>
    <row r="76" spans="1:21" ht="24.95" customHeight="1">
      <c r="A76" s="128"/>
      <c r="B76" s="126"/>
      <c r="C76" s="1">
        <v>29</v>
      </c>
      <c r="D76" s="5" t="s">
        <v>93</v>
      </c>
      <c r="E76" s="5">
        <v>92252494.701900005</v>
      </c>
      <c r="F76" s="5">
        <v>6625225.5760000004</v>
      </c>
      <c r="G76" s="5">
        <v>239571.2231</v>
      </c>
      <c r="H76" s="5">
        <v>0</v>
      </c>
      <c r="I76" s="5">
        <v>27469074.506700002</v>
      </c>
      <c r="J76" s="6">
        <f t="shared" si="2"/>
        <v>126586366.00770003</v>
      </c>
      <c r="K76" s="12"/>
      <c r="L76" s="123"/>
      <c r="M76" s="126"/>
      <c r="N76" s="13">
        <v>14</v>
      </c>
      <c r="O76" s="5" t="s">
        <v>294</v>
      </c>
      <c r="P76" s="5">
        <v>94747992.145099998</v>
      </c>
      <c r="Q76" s="5">
        <v>6804442.7726999996</v>
      </c>
      <c r="R76" s="5">
        <v>246051.79990000001</v>
      </c>
      <c r="S76" s="5">
        <v>0</v>
      </c>
      <c r="T76" s="5">
        <v>29958938.8924</v>
      </c>
      <c r="U76" s="6">
        <f t="shared" si="3"/>
        <v>131757425.61009999</v>
      </c>
    </row>
    <row r="77" spans="1:21" ht="24.95" customHeight="1">
      <c r="A77" s="128"/>
      <c r="B77" s="126"/>
      <c r="C77" s="1">
        <v>30</v>
      </c>
      <c r="D77" s="5" t="s">
        <v>94</v>
      </c>
      <c r="E77" s="5">
        <v>76334397.874899998</v>
      </c>
      <c r="F77" s="5">
        <v>5482048.0114000002</v>
      </c>
      <c r="G77" s="5">
        <v>198233.3933</v>
      </c>
      <c r="H77" s="5">
        <v>0</v>
      </c>
      <c r="I77" s="5">
        <v>24423488.339200001</v>
      </c>
      <c r="J77" s="6">
        <f t="shared" si="2"/>
        <v>106438167.6188</v>
      </c>
      <c r="K77" s="12"/>
      <c r="L77" s="123"/>
      <c r="M77" s="126"/>
      <c r="N77" s="13">
        <v>15</v>
      </c>
      <c r="O77" s="5" t="s">
        <v>616</v>
      </c>
      <c r="P77" s="5">
        <v>109614455.42129999</v>
      </c>
      <c r="Q77" s="5">
        <v>7872095.9894000003</v>
      </c>
      <c r="R77" s="5">
        <v>284658.63429999998</v>
      </c>
      <c r="S77" s="5">
        <v>0</v>
      </c>
      <c r="T77" s="5">
        <v>31320895.617899999</v>
      </c>
      <c r="U77" s="6">
        <f t="shared" si="3"/>
        <v>149092105.66289997</v>
      </c>
    </row>
    <row r="78" spans="1:21" ht="24.95" customHeight="1">
      <c r="A78" s="128"/>
      <c r="B78" s="127"/>
      <c r="C78" s="1">
        <v>31</v>
      </c>
      <c r="D78" s="5" t="s">
        <v>95</v>
      </c>
      <c r="E78" s="5">
        <v>115383164.7286</v>
      </c>
      <c r="F78" s="5">
        <v>8286382.8936999999</v>
      </c>
      <c r="G78" s="5">
        <v>299639.44050000003</v>
      </c>
      <c r="H78" s="5">
        <v>0</v>
      </c>
      <c r="I78" s="5">
        <v>39826436.527000003</v>
      </c>
      <c r="J78" s="6">
        <f t="shared" si="2"/>
        <v>163795623.5898</v>
      </c>
      <c r="K78" s="12"/>
      <c r="L78" s="123"/>
      <c r="M78" s="126"/>
      <c r="N78" s="13">
        <v>16</v>
      </c>
      <c r="O78" s="5" t="s">
        <v>617</v>
      </c>
      <c r="P78" s="5">
        <v>87822421.002700001</v>
      </c>
      <c r="Q78" s="5">
        <v>6307074.4227999998</v>
      </c>
      <c r="R78" s="5">
        <v>228066.73009999999</v>
      </c>
      <c r="S78" s="5">
        <v>0</v>
      </c>
      <c r="T78" s="5">
        <v>28031163.799600001</v>
      </c>
      <c r="U78" s="6">
        <f t="shared" si="3"/>
        <v>122388725.95520002</v>
      </c>
    </row>
    <row r="79" spans="1:21" ht="24.95" customHeight="1">
      <c r="A79" s="1"/>
      <c r="B79" s="111" t="s">
        <v>618</v>
      </c>
      <c r="C79" s="112"/>
      <c r="D79" s="113"/>
      <c r="E79" s="15">
        <v>2610689871.9897003</v>
      </c>
      <c r="F79" s="15">
        <v>187489881.62079999</v>
      </c>
      <c r="G79" s="15">
        <v>6779720.8926999997</v>
      </c>
      <c r="H79" s="15">
        <v>0</v>
      </c>
      <c r="I79" s="15">
        <f>SUM(I48:I78)</f>
        <v>867880655.6351999</v>
      </c>
      <c r="J79" s="8">
        <f t="shared" si="2"/>
        <v>3672840130.1384006</v>
      </c>
      <c r="K79" s="12"/>
      <c r="L79" s="123"/>
      <c r="M79" s="126"/>
      <c r="N79" s="13">
        <v>17</v>
      </c>
      <c r="O79" s="5" t="s">
        <v>295</v>
      </c>
      <c r="P79" s="5">
        <v>86546257.208900005</v>
      </c>
      <c r="Q79" s="5">
        <v>6215425.1612999998</v>
      </c>
      <c r="R79" s="5">
        <v>224752.65040000001</v>
      </c>
      <c r="S79" s="5">
        <v>0</v>
      </c>
      <c r="T79" s="5">
        <v>25781005.325599998</v>
      </c>
      <c r="U79" s="6">
        <f t="shared" si="3"/>
        <v>118767440.3462</v>
      </c>
    </row>
    <row r="80" spans="1:21" ht="24.95" customHeight="1">
      <c r="A80" s="128">
        <v>4</v>
      </c>
      <c r="B80" s="125" t="s">
        <v>26</v>
      </c>
      <c r="C80" s="1">
        <v>1</v>
      </c>
      <c r="D80" s="5" t="s">
        <v>96</v>
      </c>
      <c r="E80" s="5">
        <v>129780412.32359999</v>
      </c>
      <c r="F80" s="5">
        <v>9320338.8132000007</v>
      </c>
      <c r="G80" s="5">
        <v>337027.76510000002</v>
      </c>
      <c r="H80" s="5">
        <v>0</v>
      </c>
      <c r="I80" s="5">
        <v>46554160.630099997</v>
      </c>
      <c r="J80" s="6">
        <f t="shared" si="2"/>
        <v>185991939.53200001</v>
      </c>
      <c r="K80" s="12"/>
      <c r="L80" s="123"/>
      <c r="M80" s="126"/>
      <c r="N80" s="13">
        <v>18</v>
      </c>
      <c r="O80" s="5" t="s">
        <v>296</v>
      </c>
      <c r="P80" s="5">
        <v>89813317.603100002</v>
      </c>
      <c r="Q80" s="5">
        <v>6450053.0936000003</v>
      </c>
      <c r="R80" s="5">
        <v>233236.9051</v>
      </c>
      <c r="S80" s="5">
        <v>0</v>
      </c>
      <c r="T80" s="5">
        <v>28184925.813099999</v>
      </c>
      <c r="U80" s="6">
        <f t="shared" si="3"/>
        <v>124681533.4149</v>
      </c>
    </row>
    <row r="81" spans="1:21" ht="24.95" customHeight="1">
      <c r="A81" s="128"/>
      <c r="B81" s="126"/>
      <c r="C81" s="1">
        <v>2</v>
      </c>
      <c r="D81" s="5" t="s">
        <v>97</v>
      </c>
      <c r="E81" s="5">
        <v>85350985.493699998</v>
      </c>
      <c r="F81" s="5">
        <v>6129585.2632999998</v>
      </c>
      <c r="G81" s="5">
        <v>221648.64000000001</v>
      </c>
      <c r="H81" s="5">
        <v>0</v>
      </c>
      <c r="I81" s="5">
        <v>32544955.264800001</v>
      </c>
      <c r="J81" s="6">
        <f t="shared" si="2"/>
        <v>124247174.6618</v>
      </c>
      <c r="K81" s="12"/>
      <c r="L81" s="123"/>
      <c r="M81" s="126"/>
      <c r="N81" s="13">
        <v>19</v>
      </c>
      <c r="O81" s="5" t="s">
        <v>297</v>
      </c>
      <c r="P81" s="5">
        <v>108662099.1781</v>
      </c>
      <c r="Q81" s="5">
        <v>7803701.3627000004</v>
      </c>
      <c r="R81" s="5">
        <v>282185.45299999998</v>
      </c>
      <c r="S81" s="5">
        <v>0</v>
      </c>
      <c r="T81" s="5">
        <v>29676288.132300001</v>
      </c>
      <c r="U81" s="6">
        <f t="shared" si="3"/>
        <v>146424274.1261</v>
      </c>
    </row>
    <row r="82" spans="1:21" ht="24.95" customHeight="1">
      <c r="A82" s="128"/>
      <c r="B82" s="126"/>
      <c r="C82" s="1">
        <v>3</v>
      </c>
      <c r="D82" s="5" t="s">
        <v>98</v>
      </c>
      <c r="E82" s="5">
        <v>87802027.495199993</v>
      </c>
      <c r="F82" s="5">
        <v>6305609.8381000003</v>
      </c>
      <c r="G82" s="5">
        <v>228013.77009999999</v>
      </c>
      <c r="H82" s="5">
        <v>0</v>
      </c>
      <c r="I82" s="5">
        <v>33454929.1976</v>
      </c>
      <c r="J82" s="6">
        <f t="shared" si="2"/>
        <v>127790580.301</v>
      </c>
      <c r="K82" s="12"/>
      <c r="L82" s="123"/>
      <c r="M82" s="126"/>
      <c r="N82" s="13">
        <v>20</v>
      </c>
      <c r="O82" s="5" t="s">
        <v>619</v>
      </c>
      <c r="P82" s="5">
        <v>83499310.9551</v>
      </c>
      <c r="Q82" s="5">
        <v>5996604.9949000003</v>
      </c>
      <c r="R82" s="5">
        <v>216840.01190000001</v>
      </c>
      <c r="S82" s="5">
        <v>0</v>
      </c>
      <c r="T82" s="5">
        <v>26416727.263799999</v>
      </c>
      <c r="U82" s="6">
        <f t="shared" si="3"/>
        <v>116129483.22569999</v>
      </c>
    </row>
    <row r="83" spans="1:21" ht="24.95" customHeight="1">
      <c r="A83" s="128"/>
      <c r="B83" s="126"/>
      <c r="C83" s="1">
        <v>4</v>
      </c>
      <c r="D83" s="5" t="s">
        <v>620</v>
      </c>
      <c r="E83" s="5">
        <v>106125879.2333</v>
      </c>
      <c r="F83" s="5">
        <v>7621559.6298000002</v>
      </c>
      <c r="G83" s="5">
        <v>275599.12359999999</v>
      </c>
      <c r="H83" s="5">
        <v>0</v>
      </c>
      <c r="I83" s="5">
        <v>41051677.147</v>
      </c>
      <c r="J83" s="6">
        <f t="shared" si="2"/>
        <v>155074715.13370001</v>
      </c>
      <c r="K83" s="12"/>
      <c r="L83" s="124"/>
      <c r="M83" s="127"/>
      <c r="N83" s="13">
        <v>21</v>
      </c>
      <c r="O83" s="5" t="s">
        <v>298</v>
      </c>
      <c r="P83" s="5">
        <v>99735573.903300002</v>
      </c>
      <c r="Q83" s="5">
        <v>7162632.0480000004</v>
      </c>
      <c r="R83" s="5">
        <v>259004.08979999999</v>
      </c>
      <c r="S83" s="5">
        <v>0</v>
      </c>
      <c r="T83" s="5">
        <v>30665856.519200001</v>
      </c>
      <c r="U83" s="6">
        <f t="shared" si="3"/>
        <v>137823066.56029999</v>
      </c>
    </row>
    <row r="84" spans="1:21" ht="24.95" customHeight="1">
      <c r="A84" s="128"/>
      <c r="B84" s="126"/>
      <c r="C84" s="1">
        <v>5</v>
      </c>
      <c r="D84" s="5" t="s">
        <v>99</v>
      </c>
      <c r="E84" s="5">
        <v>80599152.616899997</v>
      </c>
      <c r="F84" s="5">
        <v>5788326.5817999998</v>
      </c>
      <c r="G84" s="5">
        <v>209308.5681</v>
      </c>
      <c r="H84" s="5">
        <v>0</v>
      </c>
      <c r="I84" s="5">
        <v>29914009.686700001</v>
      </c>
      <c r="J84" s="6">
        <f t="shared" si="2"/>
        <v>116510797.4535</v>
      </c>
      <c r="K84" s="12"/>
      <c r="L84" s="19"/>
      <c r="M84" s="111" t="s">
        <v>621</v>
      </c>
      <c r="N84" s="112"/>
      <c r="O84" s="113"/>
      <c r="P84" s="15">
        <v>2055753228.3579004</v>
      </c>
      <c r="Q84" s="15">
        <v>147636428.80850002</v>
      </c>
      <c r="R84" s="15">
        <v>5338601.5943999998</v>
      </c>
      <c r="S84" s="15">
        <v>0</v>
      </c>
      <c r="T84" s="15">
        <v>628615894.98340011</v>
      </c>
      <c r="U84" s="8">
        <f t="shared" si="3"/>
        <v>2837344153.7442007</v>
      </c>
    </row>
    <row r="85" spans="1:21" ht="24.95" customHeight="1">
      <c r="A85" s="128"/>
      <c r="B85" s="126"/>
      <c r="C85" s="1">
        <v>6</v>
      </c>
      <c r="D85" s="5" t="s">
        <v>100</v>
      </c>
      <c r="E85" s="5">
        <v>92787597.319999993</v>
      </c>
      <c r="F85" s="5">
        <v>6663654.6239999998</v>
      </c>
      <c r="G85" s="5">
        <v>240960.8352</v>
      </c>
      <c r="H85" s="5">
        <v>0</v>
      </c>
      <c r="I85" s="5">
        <v>34852548.373300001</v>
      </c>
      <c r="J85" s="6">
        <f t="shared" si="2"/>
        <v>134544761.15249997</v>
      </c>
      <c r="K85" s="12"/>
      <c r="L85" s="122">
        <v>22</v>
      </c>
      <c r="M85" s="125" t="s">
        <v>622</v>
      </c>
      <c r="N85" s="13">
        <v>1</v>
      </c>
      <c r="O85" s="5" t="s">
        <v>623</v>
      </c>
      <c r="P85" s="5">
        <v>106531910.4684</v>
      </c>
      <c r="Q85" s="5">
        <v>7650719.2588999998</v>
      </c>
      <c r="R85" s="5">
        <v>276653.54930000001</v>
      </c>
      <c r="S85" s="5">
        <v>-4284409.3099999996</v>
      </c>
      <c r="T85" s="5">
        <v>33035062.353599999</v>
      </c>
      <c r="U85" s="6">
        <f t="shared" si="3"/>
        <v>143209936.3202</v>
      </c>
    </row>
    <row r="86" spans="1:21" ht="24.95" customHeight="1">
      <c r="A86" s="128"/>
      <c r="B86" s="126"/>
      <c r="C86" s="1">
        <v>7</v>
      </c>
      <c r="D86" s="5" t="s">
        <v>101</v>
      </c>
      <c r="E86" s="5">
        <v>85993170.982199997</v>
      </c>
      <c r="F86" s="5">
        <v>6175704.5985000003</v>
      </c>
      <c r="G86" s="5">
        <v>223316.3365</v>
      </c>
      <c r="H86" s="5">
        <v>0</v>
      </c>
      <c r="I86" s="5">
        <v>32873088.570099998</v>
      </c>
      <c r="J86" s="6">
        <f t="shared" si="2"/>
        <v>125265280.48729999</v>
      </c>
      <c r="K86" s="12"/>
      <c r="L86" s="123"/>
      <c r="M86" s="126"/>
      <c r="N86" s="13">
        <v>2</v>
      </c>
      <c r="O86" s="5" t="s">
        <v>299</v>
      </c>
      <c r="P86" s="5">
        <v>94198249.415999994</v>
      </c>
      <c r="Q86" s="5">
        <v>6764962.3272000002</v>
      </c>
      <c r="R86" s="5">
        <v>244624.16870000001</v>
      </c>
      <c r="S86" s="5">
        <v>-4284409.3099999996</v>
      </c>
      <c r="T86" s="5">
        <v>27874796.259300001</v>
      </c>
      <c r="U86" s="6">
        <f t="shared" si="3"/>
        <v>124798222.86119998</v>
      </c>
    </row>
    <row r="87" spans="1:21" ht="24.95" customHeight="1">
      <c r="A87" s="128"/>
      <c r="B87" s="126"/>
      <c r="C87" s="1">
        <v>8</v>
      </c>
      <c r="D87" s="5" t="s">
        <v>624</v>
      </c>
      <c r="E87" s="5">
        <v>76888579.818100005</v>
      </c>
      <c r="F87" s="5">
        <v>5521847.2644999996</v>
      </c>
      <c r="G87" s="5">
        <v>199672.5527</v>
      </c>
      <c r="H87" s="5">
        <v>0</v>
      </c>
      <c r="I87" s="5">
        <v>28865714.547600001</v>
      </c>
      <c r="J87" s="6">
        <f t="shared" si="2"/>
        <v>111475814.1829</v>
      </c>
      <c r="K87" s="12"/>
      <c r="L87" s="123"/>
      <c r="M87" s="126"/>
      <c r="N87" s="13">
        <v>3</v>
      </c>
      <c r="O87" s="5" t="s">
        <v>300</v>
      </c>
      <c r="P87" s="5">
        <v>118882755.7899</v>
      </c>
      <c r="Q87" s="5">
        <v>8537710.2999000009</v>
      </c>
      <c r="R87" s="5">
        <v>308727.55579999997</v>
      </c>
      <c r="S87" s="5">
        <v>-4284409.3099999996</v>
      </c>
      <c r="T87" s="5">
        <v>37244717.411399998</v>
      </c>
      <c r="U87" s="6">
        <f t="shared" si="3"/>
        <v>160689501.74700001</v>
      </c>
    </row>
    <row r="88" spans="1:21" ht="24.95" customHeight="1">
      <c r="A88" s="128"/>
      <c r="B88" s="126"/>
      <c r="C88" s="1">
        <v>9</v>
      </c>
      <c r="D88" s="5" t="s">
        <v>625</v>
      </c>
      <c r="E88" s="5">
        <v>85399180.903099999</v>
      </c>
      <c r="F88" s="5">
        <v>6133046.4754999997</v>
      </c>
      <c r="G88" s="5">
        <v>221773.799</v>
      </c>
      <c r="H88" s="5">
        <v>0</v>
      </c>
      <c r="I88" s="5">
        <v>32861524.116099998</v>
      </c>
      <c r="J88" s="6">
        <f t="shared" si="2"/>
        <v>124615525.29369999</v>
      </c>
      <c r="K88" s="12"/>
      <c r="L88" s="123"/>
      <c r="M88" s="126"/>
      <c r="N88" s="13">
        <v>4</v>
      </c>
      <c r="O88" s="5" t="s">
        <v>301</v>
      </c>
      <c r="P88" s="5">
        <v>94130148.470699996</v>
      </c>
      <c r="Q88" s="5">
        <v>6760071.5745999999</v>
      </c>
      <c r="R88" s="5">
        <v>244447.3168</v>
      </c>
      <c r="S88" s="5">
        <v>-4284409.3099999996</v>
      </c>
      <c r="T88" s="5">
        <v>29016511.512499999</v>
      </c>
      <c r="U88" s="6">
        <f t="shared" si="3"/>
        <v>125866769.56459999</v>
      </c>
    </row>
    <row r="89" spans="1:21" ht="24.95" customHeight="1">
      <c r="A89" s="128"/>
      <c r="B89" s="126"/>
      <c r="C89" s="1">
        <v>10</v>
      </c>
      <c r="D89" s="5" t="s">
        <v>626</v>
      </c>
      <c r="E89" s="5">
        <v>135104582.6963</v>
      </c>
      <c r="F89" s="5">
        <v>9702700.6109999996</v>
      </c>
      <c r="G89" s="5">
        <v>350854.1447</v>
      </c>
      <c r="H89" s="5">
        <v>0</v>
      </c>
      <c r="I89" s="5">
        <v>50469988.109300002</v>
      </c>
      <c r="J89" s="6">
        <f t="shared" si="2"/>
        <v>195628125.56129998</v>
      </c>
      <c r="K89" s="12"/>
      <c r="L89" s="123"/>
      <c r="M89" s="126"/>
      <c r="N89" s="13">
        <v>5</v>
      </c>
      <c r="O89" s="5" t="s">
        <v>627</v>
      </c>
      <c r="P89" s="5">
        <v>128705150.56569999</v>
      </c>
      <c r="Q89" s="5">
        <v>9243117.5768999998</v>
      </c>
      <c r="R89" s="5">
        <v>334235.4094</v>
      </c>
      <c r="S89" s="5">
        <v>-4284409.3099999996</v>
      </c>
      <c r="T89" s="5">
        <v>36789827.353799999</v>
      </c>
      <c r="U89" s="6">
        <f t="shared" si="3"/>
        <v>170787921.59579998</v>
      </c>
    </row>
    <row r="90" spans="1:21" ht="24.95" customHeight="1">
      <c r="A90" s="128"/>
      <c r="B90" s="126"/>
      <c r="C90" s="1">
        <v>11</v>
      </c>
      <c r="D90" s="5" t="s">
        <v>628</v>
      </c>
      <c r="E90" s="5">
        <v>93897848.130700007</v>
      </c>
      <c r="F90" s="5">
        <v>6743388.642</v>
      </c>
      <c r="G90" s="5">
        <v>243844.05420000001</v>
      </c>
      <c r="H90" s="5">
        <v>0</v>
      </c>
      <c r="I90" s="5">
        <v>36056414.490699999</v>
      </c>
      <c r="J90" s="6">
        <f t="shared" si="2"/>
        <v>136941495.31760001</v>
      </c>
      <c r="K90" s="12"/>
      <c r="L90" s="123"/>
      <c r="M90" s="126"/>
      <c r="N90" s="13">
        <v>6</v>
      </c>
      <c r="O90" s="5" t="s">
        <v>629</v>
      </c>
      <c r="P90" s="5">
        <v>100069196.5051</v>
      </c>
      <c r="Q90" s="5">
        <v>7186591.5625999998</v>
      </c>
      <c r="R90" s="5">
        <v>259870.47700000001</v>
      </c>
      <c r="S90" s="5">
        <v>-4284409.3099999996</v>
      </c>
      <c r="T90" s="5">
        <v>28250027.256999999</v>
      </c>
      <c r="U90" s="6">
        <f t="shared" si="3"/>
        <v>131481276.49169999</v>
      </c>
    </row>
    <row r="91" spans="1:21" ht="24.95" customHeight="1">
      <c r="A91" s="128"/>
      <c r="B91" s="126"/>
      <c r="C91" s="1">
        <v>12</v>
      </c>
      <c r="D91" s="5" t="s">
        <v>630</v>
      </c>
      <c r="E91" s="5">
        <v>114799546.79279999</v>
      </c>
      <c r="F91" s="5">
        <v>8244469.6589000002</v>
      </c>
      <c r="G91" s="5">
        <v>298123.83850000001</v>
      </c>
      <c r="H91" s="5">
        <v>0</v>
      </c>
      <c r="I91" s="5">
        <v>42160055.762000002</v>
      </c>
      <c r="J91" s="6">
        <f t="shared" si="2"/>
        <v>165502196.05219999</v>
      </c>
      <c r="K91" s="12"/>
      <c r="L91" s="123"/>
      <c r="M91" s="126"/>
      <c r="N91" s="13">
        <v>7</v>
      </c>
      <c r="O91" s="5" t="s">
        <v>631</v>
      </c>
      <c r="P91" s="5">
        <v>83967143.854100004</v>
      </c>
      <c r="Q91" s="5">
        <v>6030202.9858999997</v>
      </c>
      <c r="R91" s="5">
        <v>218054.9308</v>
      </c>
      <c r="S91" s="5">
        <v>-4284409.3099999996</v>
      </c>
      <c r="T91" s="5">
        <v>25128658.3829</v>
      </c>
      <c r="U91" s="6">
        <f t="shared" si="3"/>
        <v>111059650.84370001</v>
      </c>
    </row>
    <row r="92" spans="1:21" ht="24.95" customHeight="1">
      <c r="A92" s="128"/>
      <c r="B92" s="126"/>
      <c r="C92" s="1">
        <v>13</v>
      </c>
      <c r="D92" s="5" t="s">
        <v>632</v>
      </c>
      <c r="E92" s="5">
        <v>84348365.073500007</v>
      </c>
      <c r="F92" s="5">
        <v>6057580.8532999996</v>
      </c>
      <c r="G92" s="5">
        <v>219044.92720000001</v>
      </c>
      <c r="H92" s="5">
        <v>0</v>
      </c>
      <c r="I92" s="5">
        <v>32230583.013599999</v>
      </c>
      <c r="J92" s="6">
        <f t="shared" si="2"/>
        <v>122855573.86760002</v>
      </c>
      <c r="K92" s="12"/>
      <c r="L92" s="123"/>
      <c r="M92" s="126"/>
      <c r="N92" s="13">
        <v>8</v>
      </c>
      <c r="O92" s="5" t="s">
        <v>633</v>
      </c>
      <c r="P92" s="5">
        <v>98392837.393600002</v>
      </c>
      <c r="Q92" s="5">
        <v>7066201.7856999999</v>
      </c>
      <c r="R92" s="5">
        <v>255517.1269</v>
      </c>
      <c r="S92" s="5">
        <v>-4284409.3099999996</v>
      </c>
      <c r="T92" s="5">
        <v>29535102.975699998</v>
      </c>
      <c r="U92" s="6">
        <f t="shared" si="3"/>
        <v>130965249.97189999</v>
      </c>
    </row>
    <row r="93" spans="1:21" ht="24.95" customHeight="1">
      <c r="A93" s="128"/>
      <c r="B93" s="126"/>
      <c r="C93" s="1">
        <v>14</v>
      </c>
      <c r="D93" s="5" t="s">
        <v>634</v>
      </c>
      <c r="E93" s="5">
        <v>83631905.878600001</v>
      </c>
      <c r="F93" s="5">
        <v>6006127.4611999998</v>
      </c>
      <c r="G93" s="5">
        <v>217184.3487</v>
      </c>
      <c r="H93" s="5">
        <v>0</v>
      </c>
      <c r="I93" s="5">
        <v>32818755.018199999</v>
      </c>
      <c r="J93" s="6">
        <f t="shared" si="2"/>
        <v>122673972.7067</v>
      </c>
      <c r="K93" s="12"/>
      <c r="L93" s="123"/>
      <c r="M93" s="126"/>
      <c r="N93" s="13">
        <v>9</v>
      </c>
      <c r="O93" s="5" t="s">
        <v>635</v>
      </c>
      <c r="P93" s="5">
        <v>96494237.684599996</v>
      </c>
      <c r="Q93" s="5">
        <v>6929851.5288000004</v>
      </c>
      <c r="R93" s="5">
        <v>250586.6385</v>
      </c>
      <c r="S93" s="5">
        <v>-4284409.3099999996</v>
      </c>
      <c r="T93" s="5">
        <v>27720258.975099999</v>
      </c>
      <c r="U93" s="6">
        <f t="shared" si="3"/>
        <v>127110525.51699999</v>
      </c>
    </row>
    <row r="94" spans="1:21" ht="24.95" customHeight="1">
      <c r="A94" s="128"/>
      <c r="B94" s="126"/>
      <c r="C94" s="1">
        <v>15</v>
      </c>
      <c r="D94" s="5" t="s">
        <v>636</v>
      </c>
      <c r="E94" s="5">
        <v>100376600.02689999</v>
      </c>
      <c r="F94" s="5">
        <v>7208668.1220000004</v>
      </c>
      <c r="G94" s="5">
        <v>260668.77559999999</v>
      </c>
      <c r="H94" s="5">
        <v>0</v>
      </c>
      <c r="I94" s="5">
        <v>37734552.4322</v>
      </c>
      <c r="J94" s="6">
        <f t="shared" si="2"/>
        <v>145580489.3567</v>
      </c>
      <c r="K94" s="12"/>
      <c r="L94" s="123"/>
      <c r="M94" s="126"/>
      <c r="N94" s="13">
        <v>10</v>
      </c>
      <c r="O94" s="5" t="s">
        <v>302</v>
      </c>
      <c r="P94" s="5">
        <v>102016301.59100001</v>
      </c>
      <c r="Q94" s="5">
        <v>7326425.2923999997</v>
      </c>
      <c r="R94" s="5">
        <v>264926.92940000002</v>
      </c>
      <c r="S94" s="5">
        <v>-4284409.3099999996</v>
      </c>
      <c r="T94" s="5">
        <v>29368807.4199</v>
      </c>
      <c r="U94" s="6">
        <f t="shared" si="3"/>
        <v>134692051.92269999</v>
      </c>
    </row>
    <row r="95" spans="1:21" ht="24.95" customHeight="1">
      <c r="A95" s="128"/>
      <c r="B95" s="126"/>
      <c r="C95" s="1">
        <v>16</v>
      </c>
      <c r="D95" s="5" t="s">
        <v>102</v>
      </c>
      <c r="E95" s="5">
        <v>95912681.718099996</v>
      </c>
      <c r="F95" s="5">
        <v>6888086.3767999997</v>
      </c>
      <c r="G95" s="5">
        <v>249076.39129999999</v>
      </c>
      <c r="H95" s="5">
        <v>0</v>
      </c>
      <c r="I95" s="5">
        <v>36973559.677100003</v>
      </c>
      <c r="J95" s="6">
        <f t="shared" si="2"/>
        <v>140023404.16329998</v>
      </c>
      <c r="K95" s="12"/>
      <c r="L95" s="123"/>
      <c r="M95" s="126"/>
      <c r="N95" s="13">
        <v>11</v>
      </c>
      <c r="O95" s="5" t="s">
        <v>622</v>
      </c>
      <c r="P95" s="5">
        <v>89803789.624200001</v>
      </c>
      <c r="Q95" s="5">
        <v>6449368.8301999997</v>
      </c>
      <c r="R95" s="5">
        <v>233212.1618</v>
      </c>
      <c r="S95" s="5">
        <v>-4284409.3099999996</v>
      </c>
      <c r="T95" s="5">
        <v>27459961.852299999</v>
      </c>
      <c r="U95" s="6">
        <f t="shared" si="3"/>
        <v>119661923.1585</v>
      </c>
    </row>
    <row r="96" spans="1:21" ht="24.95" customHeight="1">
      <c r="A96" s="128"/>
      <c r="B96" s="126"/>
      <c r="C96" s="1">
        <v>17</v>
      </c>
      <c r="D96" s="5" t="s">
        <v>637</v>
      </c>
      <c r="E96" s="5">
        <v>80348334.716100007</v>
      </c>
      <c r="F96" s="5">
        <v>5770313.7878999999</v>
      </c>
      <c r="G96" s="5">
        <v>208657.21720000001</v>
      </c>
      <c r="H96" s="5">
        <v>0</v>
      </c>
      <c r="I96" s="5">
        <v>30710858.709600002</v>
      </c>
      <c r="J96" s="6">
        <f t="shared" si="2"/>
        <v>117038164.43080001</v>
      </c>
      <c r="K96" s="12"/>
      <c r="L96" s="123"/>
      <c r="M96" s="126"/>
      <c r="N96" s="13">
        <v>12</v>
      </c>
      <c r="O96" s="5" t="s">
        <v>303</v>
      </c>
      <c r="P96" s="5">
        <v>114653151.99259999</v>
      </c>
      <c r="Q96" s="5">
        <v>8233956.1375000002</v>
      </c>
      <c r="R96" s="5">
        <v>297743.66470000002</v>
      </c>
      <c r="S96" s="5">
        <v>-4284409.3099999996</v>
      </c>
      <c r="T96" s="5">
        <v>32587149.731899999</v>
      </c>
      <c r="U96" s="6">
        <f t="shared" si="3"/>
        <v>151487592.21669999</v>
      </c>
    </row>
    <row r="97" spans="1:21" ht="24.95" customHeight="1">
      <c r="A97" s="128"/>
      <c r="B97" s="126"/>
      <c r="C97" s="1">
        <v>18</v>
      </c>
      <c r="D97" s="5" t="s">
        <v>638</v>
      </c>
      <c r="E97" s="5">
        <v>83255508.571999997</v>
      </c>
      <c r="F97" s="5">
        <v>5979096.0290000001</v>
      </c>
      <c r="G97" s="5">
        <v>216206.87959999999</v>
      </c>
      <c r="H97" s="5">
        <v>0</v>
      </c>
      <c r="I97" s="5">
        <v>31468039.717300002</v>
      </c>
      <c r="J97" s="6">
        <f t="shared" si="2"/>
        <v>120918851.1979</v>
      </c>
      <c r="K97" s="12"/>
      <c r="L97" s="123"/>
      <c r="M97" s="126"/>
      <c r="N97" s="13">
        <v>13</v>
      </c>
      <c r="O97" s="5" t="s">
        <v>304</v>
      </c>
      <c r="P97" s="5">
        <v>75677922.989999995</v>
      </c>
      <c r="Q97" s="5">
        <v>5434902.4658000004</v>
      </c>
      <c r="R97" s="5">
        <v>196528.58850000001</v>
      </c>
      <c r="S97" s="5">
        <v>-4284409.3099999996</v>
      </c>
      <c r="T97" s="5">
        <v>22817188.921100002</v>
      </c>
      <c r="U97" s="6">
        <f t="shared" si="3"/>
        <v>99842133.655399993</v>
      </c>
    </row>
    <row r="98" spans="1:21" ht="24.95" customHeight="1">
      <c r="A98" s="128"/>
      <c r="B98" s="126"/>
      <c r="C98" s="1">
        <v>19</v>
      </c>
      <c r="D98" s="5" t="s">
        <v>103</v>
      </c>
      <c r="E98" s="5">
        <v>89908880.167999998</v>
      </c>
      <c r="F98" s="5">
        <v>6456916.0360000003</v>
      </c>
      <c r="G98" s="5">
        <v>233485.0722</v>
      </c>
      <c r="H98" s="5">
        <v>0</v>
      </c>
      <c r="I98" s="5">
        <v>33777247.972999997</v>
      </c>
      <c r="J98" s="6">
        <f t="shared" si="2"/>
        <v>130376529.24919999</v>
      </c>
      <c r="K98" s="12"/>
      <c r="L98" s="123"/>
      <c r="M98" s="126"/>
      <c r="N98" s="13">
        <v>14</v>
      </c>
      <c r="O98" s="5" t="s">
        <v>305</v>
      </c>
      <c r="P98" s="5">
        <v>110024336.9305</v>
      </c>
      <c r="Q98" s="5">
        <v>7901532.1305999998</v>
      </c>
      <c r="R98" s="5">
        <v>285723.0588</v>
      </c>
      <c r="S98" s="5">
        <v>-4284409.3099999996</v>
      </c>
      <c r="T98" s="5">
        <v>32387388.326099999</v>
      </c>
      <c r="U98" s="6">
        <f t="shared" si="3"/>
        <v>146314571.13600001</v>
      </c>
    </row>
    <row r="99" spans="1:21" ht="24.95" customHeight="1">
      <c r="A99" s="128"/>
      <c r="B99" s="126"/>
      <c r="C99" s="1">
        <v>20</v>
      </c>
      <c r="D99" s="5" t="s">
        <v>104</v>
      </c>
      <c r="E99" s="5">
        <v>90985513.403899997</v>
      </c>
      <c r="F99" s="5">
        <v>6534235.7666999996</v>
      </c>
      <c r="G99" s="5">
        <v>236280.9895</v>
      </c>
      <c r="H99" s="5">
        <v>0</v>
      </c>
      <c r="I99" s="5">
        <v>34732962.874499999</v>
      </c>
      <c r="J99" s="6">
        <f t="shared" si="2"/>
        <v>132488993.03459999</v>
      </c>
      <c r="K99" s="12"/>
      <c r="L99" s="123"/>
      <c r="M99" s="126"/>
      <c r="N99" s="13">
        <v>15</v>
      </c>
      <c r="O99" s="5" t="s">
        <v>639</v>
      </c>
      <c r="P99" s="5">
        <v>73469891.970400006</v>
      </c>
      <c r="Q99" s="5">
        <v>5276330.0214</v>
      </c>
      <c r="R99" s="5">
        <v>190794.5355</v>
      </c>
      <c r="S99" s="5">
        <v>-4284409.3099999996</v>
      </c>
      <c r="T99" s="5">
        <v>22531953.925500002</v>
      </c>
      <c r="U99" s="6">
        <f t="shared" si="3"/>
        <v>97184561.142800018</v>
      </c>
    </row>
    <row r="100" spans="1:21" ht="24.95" customHeight="1">
      <c r="A100" s="128"/>
      <c r="B100" s="127"/>
      <c r="C100" s="1">
        <v>21</v>
      </c>
      <c r="D100" s="5" t="s">
        <v>640</v>
      </c>
      <c r="E100" s="5">
        <v>87359491.402600005</v>
      </c>
      <c r="F100" s="5">
        <v>6273828.5681999996</v>
      </c>
      <c r="G100" s="5">
        <v>226864.5447</v>
      </c>
      <c r="H100" s="5">
        <v>0</v>
      </c>
      <c r="I100" s="5">
        <v>33494532.607000001</v>
      </c>
      <c r="J100" s="6">
        <f t="shared" si="2"/>
        <v>127354717.1225</v>
      </c>
      <c r="K100" s="12"/>
      <c r="L100" s="123"/>
      <c r="M100" s="126"/>
      <c r="N100" s="13">
        <v>16</v>
      </c>
      <c r="O100" s="5" t="s">
        <v>641</v>
      </c>
      <c r="P100" s="5">
        <v>106514599.3976</v>
      </c>
      <c r="Q100" s="5">
        <v>7649476.0432000002</v>
      </c>
      <c r="R100" s="5">
        <v>276608.59399999998</v>
      </c>
      <c r="S100" s="5">
        <v>-4284409.3099999996</v>
      </c>
      <c r="T100" s="5">
        <v>32893252.429400001</v>
      </c>
      <c r="U100" s="6">
        <f t="shared" si="3"/>
        <v>143049527.15419999</v>
      </c>
    </row>
    <row r="101" spans="1:21" ht="24.95" customHeight="1">
      <c r="A101" s="1"/>
      <c r="B101" s="111" t="s">
        <v>473</v>
      </c>
      <c r="C101" s="112"/>
      <c r="D101" s="113"/>
      <c r="E101" s="15">
        <v>1970656244.7656</v>
      </c>
      <c r="F101" s="15">
        <v>141525085.00169998</v>
      </c>
      <c r="G101" s="15">
        <v>5117612.5737000005</v>
      </c>
      <c r="H101" s="15">
        <v>0</v>
      </c>
      <c r="I101" s="15">
        <f>SUM(I80:I100)</f>
        <v>745600157.91780019</v>
      </c>
      <c r="J101" s="8">
        <f t="shared" si="2"/>
        <v>2862899100.2588</v>
      </c>
      <c r="K101" s="12"/>
      <c r="L101" s="123"/>
      <c r="M101" s="126"/>
      <c r="N101" s="13">
        <v>17</v>
      </c>
      <c r="O101" s="5" t="s">
        <v>306</v>
      </c>
      <c r="P101" s="5">
        <v>133213763.4579</v>
      </c>
      <c r="Q101" s="5">
        <v>9566909.1181000005</v>
      </c>
      <c r="R101" s="5">
        <v>345943.86139999999</v>
      </c>
      <c r="S101" s="5">
        <v>-4284409.3099999996</v>
      </c>
      <c r="T101" s="5">
        <v>40662821.129199997</v>
      </c>
      <c r="U101" s="6">
        <f t="shared" si="3"/>
        <v>179505028.25660002</v>
      </c>
    </row>
    <row r="102" spans="1:21" ht="24.95" customHeight="1">
      <c r="A102" s="128">
        <v>5</v>
      </c>
      <c r="B102" s="125" t="s">
        <v>642</v>
      </c>
      <c r="C102" s="1">
        <v>1</v>
      </c>
      <c r="D102" s="5" t="s">
        <v>643</v>
      </c>
      <c r="E102" s="5">
        <v>147297546.9413</v>
      </c>
      <c r="F102" s="5">
        <v>10578353.229699999</v>
      </c>
      <c r="G102" s="5">
        <v>382518.14860000001</v>
      </c>
      <c r="H102" s="5">
        <v>0</v>
      </c>
      <c r="I102" s="5">
        <v>41238553.845299996</v>
      </c>
      <c r="J102" s="6">
        <f t="shared" si="2"/>
        <v>199496972.1649</v>
      </c>
      <c r="K102" s="12"/>
      <c r="L102" s="123"/>
      <c r="M102" s="126"/>
      <c r="N102" s="13">
        <v>18</v>
      </c>
      <c r="O102" s="5" t="s">
        <v>307</v>
      </c>
      <c r="P102" s="5">
        <v>100626547.49089999</v>
      </c>
      <c r="Q102" s="5">
        <v>7226618.4044000003</v>
      </c>
      <c r="R102" s="5">
        <v>261317.86610000001</v>
      </c>
      <c r="S102" s="5">
        <v>-4284409.3099999996</v>
      </c>
      <c r="T102" s="5">
        <v>30318901.609200001</v>
      </c>
      <c r="U102" s="6">
        <f t="shared" si="3"/>
        <v>134148976.0606</v>
      </c>
    </row>
    <row r="103" spans="1:21" ht="24.95" customHeight="1">
      <c r="A103" s="128"/>
      <c r="B103" s="126"/>
      <c r="C103" s="1">
        <v>2</v>
      </c>
      <c r="D103" s="5" t="s">
        <v>642</v>
      </c>
      <c r="E103" s="5">
        <v>177877301.51190001</v>
      </c>
      <c r="F103" s="5">
        <v>12774475.6516</v>
      </c>
      <c r="G103" s="5">
        <v>461930.95179999998</v>
      </c>
      <c r="H103" s="5">
        <v>0</v>
      </c>
      <c r="I103" s="5">
        <v>51858857.3543</v>
      </c>
      <c r="J103" s="6">
        <f t="shared" si="2"/>
        <v>242972565.46959999</v>
      </c>
      <c r="K103" s="12"/>
      <c r="L103" s="123"/>
      <c r="M103" s="126"/>
      <c r="N103" s="13">
        <v>19</v>
      </c>
      <c r="O103" s="5" t="s">
        <v>308</v>
      </c>
      <c r="P103" s="5">
        <v>95277838.348700002</v>
      </c>
      <c r="Q103" s="5">
        <v>6842494.3249000004</v>
      </c>
      <c r="R103" s="5">
        <v>247427.7616</v>
      </c>
      <c r="S103" s="5">
        <v>-4284409.3099999996</v>
      </c>
      <c r="T103" s="5">
        <v>26975546.903900001</v>
      </c>
      <c r="U103" s="6">
        <f t="shared" si="3"/>
        <v>125058898.0291</v>
      </c>
    </row>
    <row r="104" spans="1:21" ht="24.95" customHeight="1">
      <c r="A104" s="128"/>
      <c r="B104" s="126"/>
      <c r="C104" s="1">
        <v>3</v>
      </c>
      <c r="D104" s="5" t="s">
        <v>105</v>
      </c>
      <c r="E104" s="5">
        <v>77794009.295399994</v>
      </c>
      <c r="F104" s="5">
        <v>5586871.7882000003</v>
      </c>
      <c r="G104" s="5">
        <v>202023.86960000001</v>
      </c>
      <c r="H104" s="5">
        <v>0</v>
      </c>
      <c r="I104" s="5">
        <v>25396608.648400001</v>
      </c>
      <c r="J104" s="6">
        <f t="shared" si="2"/>
        <v>108979513.60159999</v>
      </c>
      <c r="K104" s="12"/>
      <c r="L104" s="123"/>
      <c r="M104" s="126"/>
      <c r="N104" s="13">
        <v>20</v>
      </c>
      <c r="O104" s="5" t="s">
        <v>309</v>
      </c>
      <c r="P104" s="5">
        <v>102160877.7977</v>
      </c>
      <c r="Q104" s="5">
        <v>7336808.2092000004</v>
      </c>
      <c r="R104" s="5">
        <v>265302.38040000002</v>
      </c>
      <c r="S104" s="5">
        <v>-4284409.3099999996</v>
      </c>
      <c r="T104" s="5">
        <v>29599902.681400001</v>
      </c>
      <c r="U104" s="6">
        <f t="shared" si="3"/>
        <v>135078481.75870001</v>
      </c>
    </row>
    <row r="105" spans="1:21" ht="24.95" customHeight="1">
      <c r="A105" s="128"/>
      <c r="B105" s="126"/>
      <c r="C105" s="1">
        <v>4</v>
      </c>
      <c r="D105" s="5" t="s">
        <v>106</v>
      </c>
      <c r="E105" s="5">
        <v>91939808.503800005</v>
      </c>
      <c r="F105" s="5">
        <v>6602769.6348000001</v>
      </c>
      <c r="G105" s="5">
        <v>238759.2059</v>
      </c>
      <c r="H105" s="5">
        <v>0</v>
      </c>
      <c r="I105" s="5">
        <v>29706273.620999999</v>
      </c>
      <c r="J105" s="6">
        <f t="shared" si="2"/>
        <v>128487610.9655</v>
      </c>
      <c r="K105" s="12"/>
      <c r="L105" s="124"/>
      <c r="M105" s="127"/>
      <c r="N105" s="13">
        <v>21</v>
      </c>
      <c r="O105" s="5" t="s">
        <v>310</v>
      </c>
      <c r="P105" s="5">
        <v>99960890.639200002</v>
      </c>
      <c r="Q105" s="5">
        <v>7178813.4446</v>
      </c>
      <c r="R105" s="5">
        <v>259589.21660000001</v>
      </c>
      <c r="S105" s="5">
        <v>-4284409.3099999996</v>
      </c>
      <c r="T105" s="5">
        <v>29026654.6369</v>
      </c>
      <c r="U105" s="6">
        <f t="shared" si="3"/>
        <v>132141538.62729999</v>
      </c>
    </row>
    <row r="106" spans="1:21" ht="24.95" customHeight="1">
      <c r="A106" s="128"/>
      <c r="B106" s="126"/>
      <c r="C106" s="1">
        <v>5</v>
      </c>
      <c r="D106" s="5" t="s">
        <v>107</v>
      </c>
      <c r="E106" s="5">
        <v>116629433.43719999</v>
      </c>
      <c r="F106" s="5">
        <v>8375885.2030999996</v>
      </c>
      <c r="G106" s="5">
        <v>302875.88540000003</v>
      </c>
      <c r="H106" s="5">
        <v>0</v>
      </c>
      <c r="I106" s="5">
        <v>36210471.3979</v>
      </c>
      <c r="J106" s="6">
        <f t="shared" si="2"/>
        <v>161518665.92359999</v>
      </c>
      <c r="K106" s="12"/>
      <c r="L106" s="19"/>
      <c r="M106" s="111" t="s">
        <v>644</v>
      </c>
      <c r="N106" s="112"/>
      <c r="O106" s="113"/>
      <c r="P106" s="15">
        <v>2124771542.3788002</v>
      </c>
      <c r="Q106" s="15">
        <v>152593063.32280001</v>
      </c>
      <c r="R106" s="15">
        <v>5517835.7920000004</v>
      </c>
      <c r="S106" s="15">
        <v>-89972595.51000002</v>
      </c>
      <c r="T106" s="15">
        <v>631224492.04809999</v>
      </c>
      <c r="U106" s="8">
        <f t="shared" si="3"/>
        <v>2824134338.0316997</v>
      </c>
    </row>
    <row r="107" spans="1:21" ht="24.95" customHeight="1">
      <c r="A107" s="128"/>
      <c r="B107" s="126"/>
      <c r="C107" s="1">
        <v>6</v>
      </c>
      <c r="D107" s="5" t="s">
        <v>108</v>
      </c>
      <c r="E107" s="5">
        <v>77230233.635800004</v>
      </c>
      <c r="F107" s="5">
        <v>5546383.5506999996</v>
      </c>
      <c r="G107" s="5">
        <v>200559.79610000001</v>
      </c>
      <c r="H107" s="5">
        <v>0</v>
      </c>
      <c r="I107" s="5">
        <v>25766671.175000001</v>
      </c>
      <c r="J107" s="6">
        <f t="shared" si="2"/>
        <v>108743848.1576</v>
      </c>
      <c r="K107" s="12"/>
      <c r="L107" s="122">
        <v>23</v>
      </c>
      <c r="M107" s="125" t="s">
        <v>45</v>
      </c>
      <c r="N107" s="13">
        <v>1</v>
      </c>
      <c r="O107" s="5" t="s">
        <v>311</v>
      </c>
      <c r="P107" s="5">
        <v>86331473.637099996</v>
      </c>
      <c r="Q107" s="5">
        <v>6200000.2167999996</v>
      </c>
      <c r="R107" s="5">
        <v>224194.87729999999</v>
      </c>
      <c r="S107" s="5">
        <v>0</v>
      </c>
      <c r="T107" s="5">
        <v>28383276.720600002</v>
      </c>
      <c r="U107" s="6">
        <f t="shared" si="3"/>
        <v>121138945.45179999</v>
      </c>
    </row>
    <row r="108" spans="1:21" ht="24.95" customHeight="1">
      <c r="A108" s="128"/>
      <c r="B108" s="126"/>
      <c r="C108" s="1">
        <v>7</v>
      </c>
      <c r="D108" s="5" t="s">
        <v>109</v>
      </c>
      <c r="E108" s="5">
        <v>123210946.1064</v>
      </c>
      <c r="F108" s="5">
        <v>8848544.5734999999</v>
      </c>
      <c r="G108" s="5">
        <v>319967.467</v>
      </c>
      <c r="H108" s="5">
        <v>0</v>
      </c>
      <c r="I108" s="5">
        <v>38458174.848200001</v>
      </c>
      <c r="J108" s="6">
        <f t="shared" si="2"/>
        <v>170837632.99509999</v>
      </c>
      <c r="K108" s="12"/>
      <c r="L108" s="123"/>
      <c r="M108" s="126"/>
      <c r="N108" s="13">
        <v>2</v>
      </c>
      <c r="O108" s="5" t="s">
        <v>312</v>
      </c>
      <c r="P108" s="5">
        <v>141967103.6356</v>
      </c>
      <c r="Q108" s="5">
        <v>10195540.933599999</v>
      </c>
      <c r="R108" s="5">
        <v>368675.47879999998</v>
      </c>
      <c r="S108" s="5">
        <v>0</v>
      </c>
      <c r="T108" s="5">
        <v>33747115.968099996</v>
      </c>
      <c r="U108" s="6">
        <f t="shared" si="3"/>
        <v>186278436.01609999</v>
      </c>
    </row>
    <row r="109" spans="1:21" ht="24.95" customHeight="1">
      <c r="A109" s="128"/>
      <c r="B109" s="126"/>
      <c r="C109" s="1">
        <v>8</v>
      </c>
      <c r="D109" s="5" t="s">
        <v>110</v>
      </c>
      <c r="E109" s="5">
        <v>124377859.2175</v>
      </c>
      <c r="F109" s="5">
        <v>8932347.8637000006</v>
      </c>
      <c r="G109" s="5">
        <v>322997.83279999997</v>
      </c>
      <c r="H109" s="5">
        <v>0</v>
      </c>
      <c r="I109" s="5">
        <v>36137531.350400001</v>
      </c>
      <c r="J109" s="6">
        <f t="shared" si="2"/>
        <v>169770736.26440001</v>
      </c>
      <c r="K109" s="12"/>
      <c r="L109" s="123"/>
      <c r="M109" s="126"/>
      <c r="N109" s="13">
        <v>3</v>
      </c>
      <c r="O109" s="5" t="s">
        <v>313</v>
      </c>
      <c r="P109" s="5">
        <v>108808873.54000001</v>
      </c>
      <c r="Q109" s="5">
        <v>7814242.1426999997</v>
      </c>
      <c r="R109" s="5">
        <v>282566.61239999998</v>
      </c>
      <c r="S109" s="5">
        <v>0</v>
      </c>
      <c r="T109" s="5">
        <v>33230914.922800001</v>
      </c>
      <c r="U109" s="6">
        <f t="shared" si="3"/>
        <v>150136597.21790001</v>
      </c>
    </row>
    <row r="110" spans="1:21" ht="24.95" customHeight="1">
      <c r="A110" s="128"/>
      <c r="B110" s="126"/>
      <c r="C110" s="1">
        <v>9</v>
      </c>
      <c r="D110" s="5" t="s">
        <v>645</v>
      </c>
      <c r="E110" s="5">
        <v>87486057.314199999</v>
      </c>
      <c r="F110" s="5">
        <v>6282918.0537</v>
      </c>
      <c r="G110" s="5">
        <v>227193.22469999999</v>
      </c>
      <c r="H110" s="5">
        <v>0</v>
      </c>
      <c r="I110" s="5">
        <v>30096945.425900001</v>
      </c>
      <c r="J110" s="6">
        <f t="shared" si="2"/>
        <v>124093114.0185</v>
      </c>
      <c r="K110" s="12"/>
      <c r="L110" s="123"/>
      <c r="M110" s="126"/>
      <c r="N110" s="13">
        <v>4</v>
      </c>
      <c r="O110" s="5" t="s">
        <v>646</v>
      </c>
      <c r="P110" s="5">
        <v>66262183.387400001</v>
      </c>
      <c r="Q110" s="5">
        <v>4758699.6266999999</v>
      </c>
      <c r="R110" s="5">
        <v>172076.78090000001</v>
      </c>
      <c r="S110" s="5">
        <v>0</v>
      </c>
      <c r="T110" s="5">
        <v>23758464.226300001</v>
      </c>
      <c r="U110" s="6">
        <f t="shared" si="3"/>
        <v>94951424.021300003</v>
      </c>
    </row>
    <row r="111" spans="1:21" ht="24.95" customHeight="1">
      <c r="A111" s="128"/>
      <c r="B111" s="126"/>
      <c r="C111" s="1">
        <v>10</v>
      </c>
      <c r="D111" s="5" t="s">
        <v>647</v>
      </c>
      <c r="E111" s="5">
        <v>100197068.1709</v>
      </c>
      <c r="F111" s="5">
        <v>7195774.8224999998</v>
      </c>
      <c r="G111" s="5">
        <v>260202.54790000001</v>
      </c>
      <c r="H111" s="5">
        <v>0</v>
      </c>
      <c r="I111" s="5">
        <v>34814919.610699996</v>
      </c>
      <c r="J111" s="6">
        <f t="shared" si="2"/>
        <v>142467965.15200001</v>
      </c>
      <c r="K111" s="12"/>
      <c r="L111" s="123"/>
      <c r="M111" s="126"/>
      <c r="N111" s="13">
        <v>5</v>
      </c>
      <c r="O111" s="5" t="s">
        <v>648</v>
      </c>
      <c r="P111" s="5">
        <v>114971803.17479999</v>
      </c>
      <c r="Q111" s="5">
        <v>8256840.4612999996</v>
      </c>
      <c r="R111" s="5">
        <v>298571.17249999999</v>
      </c>
      <c r="S111" s="5">
        <v>0</v>
      </c>
      <c r="T111" s="5">
        <v>33526357.648699999</v>
      </c>
      <c r="U111" s="6">
        <f t="shared" si="3"/>
        <v>157053572.45730001</v>
      </c>
    </row>
    <row r="112" spans="1:21" ht="24.95" customHeight="1">
      <c r="A112" s="128"/>
      <c r="B112" s="126"/>
      <c r="C112" s="1">
        <v>11</v>
      </c>
      <c r="D112" s="5" t="s">
        <v>111</v>
      </c>
      <c r="E112" s="5">
        <v>77529323.200900003</v>
      </c>
      <c r="F112" s="5">
        <v>5567863.0330999997</v>
      </c>
      <c r="G112" s="5">
        <v>201336.5042</v>
      </c>
      <c r="H112" s="5">
        <v>0</v>
      </c>
      <c r="I112" s="5">
        <v>27571759.686500002</v>
      </c>
      <c r="J112" s="6">
        <f t="shared" si="2"/>
        <v>110870282.42469999</v>
      </c>
      <c r="K112" s="12"/>
      <c r="L112" s="123"/>
      <c r="M112" s="126"/>
      <c r="N112" s="13">
        <v>6</v>
      </c>
      <c r="O112" s="5" t="s">
        <v>649</v>
      </c>
      <c r="P112" s="5">
        <v>98816802.597599998</v>
      </c>
      <c r="Q112" s="5">
        <v>7096649.3646</v>
      </c>
      <c r="R112" s="5">
        <v>256618.12549999999</v>
      </c>
      <c r="S112" s="5">
        <v>0</v>
      </c>
      <c r="T112" s="5">
        <v>33414460.250599999</v>
      </c>
      <c r="U112" s="6">
        <f t="shared" si="3"/>
        <v>139584530.33829999</v>
      </c>
    </row>
    <row r="113" spans="1:21" ht="24.95" customHeight="1">
      <c r="A113" s="128"/>
      <c r="B113" s="126"/>
      <c r="C113" s="1">
        <v>12</v>
      </c>
      <c r="D113" s="5" t="s">
        <v>112</v>
      </c>
      <c r="E113" s="5">
        <v>120062235.87639999</v>
      </c>
      <c r="F113" s="5">
        <v>8622416.1028000005</v>
      </c>
      <c r="G113" s="5">
        <v>311790.55690000003</v>
      </c>
      <c r="H113" s="5">
        <v>0</v>
      </c>
      <c r="I113" s="5">
        <v>39077228.467299998</v>
      </c>
      <c r="J113" s="6">
        <f t="shared" si="2"/>
        <v>168073671.00339997</v>
      </c>
      <c r="K113" s="12"/>
      <c r="L113" s="123"/>
      <c r="M113" s="126"/>
      <c r="N113" s="13">
        <v>7</v>
      </c>
      <c r="O113" s="5" t="s">
        <v>650</v>
      </c>
      <c r="P113" s="5">
        <v>99881772.893199995</v>
      </c>
      <c r="Q113" s="5">
        <v>7173131.5070000002</v>
      </c>
      <c r="R113" s="5">
        <v>259383.75510000001</v>
      </c>
      <c r="S113" s="5">
        <v>0</v>
      </c>
      <c r="T113" s="5">
        <v>33697498.6461</v>
      </c>
      <c r="U113" s="6">
        <f t="shared" si="3"/>
        <v>141011786.80140001</v>
      </c>
    </row>
    <row r="114" spans="1:21" ht="24.95" customHeight="1">
      <c r="A114" s="128"/>
      <c r="B114" s="126"/>
      <c r="C114" s="1">
        <v>13</v>
      </c>
      <c r="D114" s="5" t="s">
        <v>651</v>
      </c>
      <c r="E114" s="5">
        <v>98745459.209900007</v>
      </c>
      <c r="F114" s="5">
        <v>7091525.7521000002</v>
      </c>
      <c r="G114" s="5">
        <v>256432.85329999999</v>
      </c>
      <c r="H114" s="5">
        <v>0</v>
      </c>
      <c r="I114" s="5">
        <v>29492815.766899999</v>
      </c>
      <c r="J114" s="6">
        <f t="shared" si="2"/>
        <v>135586233.58220002</v>
      </c>
      <c r="K114" s="12"/>
      <c r="L114" s="123"/>
      <c r="M114" s="126"/>
      <c r="N114" s="13">
        <v>8</v>
      </c>
      <c r="O114" s="5" t="s">
        <v>652</v>
      </c>
      <c r="P114" s="5">
        <v>117782523.96969999</v>
      </c>
      <c r="Q114" s="5">
        <v>8458695.8080000002</v>
      </c>
      <c r="R114" s="5">
        <v>305870.35519999999</v>
      </c>
      <c r="S114" s="5">
        <v>0</v>
      </c>
      <c r="T114" s="5">
        <v>43774402.030900002</v>
      </c>
      <c r="U114" s="6">
        <f t="shared" si="3"/>
        <v>170321492.1638</v>
      </c>
    </row>
    <row r="115" spans="1:21" ht="24.95" customHeight="1">
      <c r="A115" s="128"/>
      <c r="B115" s="126"/>
      <c r="C115" s="1">
        <v>14</v>
      </c>
      <c r="D115" s="5" t="s">
        <v>653</v>
      </c>
      <c r="E115" s="5">
        <v>115303647.2806</v>
      </c>
      <c r="F115" s="5">
        <v>8280672.2511</v>
      </c>
      <c r="G115" s="5">
        <v>299432.94099999999</v>
      </c>
      <c r="H115" s="5">
        <v>0</v>
      </c>
      <c r="I115" s="5">
        <v>36978635.406599998</v>
      </c>
      <c r="J115" s="6">
        <f t="shared" si="2"/>
        <v>160862387.8793</v>
      </c>
      <c r="K115" s="12"/>
      <c r="L115" s="123"/>
      <c r="M115" s="126"/>
      <c r="N115" s="13">
        <v>9</v>
      </c>
      <c r="O115" s="5" t="s">
        <v>654</v>
      </c>
      <c r="P115" s="5">
        <v>85149042.879299998</v>
      </c>
      <c r="Q115" s="5">
        <v>6115082.5077999998</v>
      </c>
      <c r="R115" s="5">
        <v>221124.21359999999</v>
      </c>
      <c r="S115" s="5">
        <v>0</v>
      </c>
      <c r="T115" s="5">
        <v>29815912.287599999</v>
      </c>
      <c r="U115" s="6">
        <f t="shared" si="3"/>
        <v>121301161.88829999</v>
      </c>
    </row>
    <row r="116" spans="1:21" ht="24.95" customHeight="1">
      <c r="A116" s="128"/>
      <c r="B116" s="126"/>
      <c r="C116" s="1">
        <v>15</v>
      </c>
      <c r="D116" s="5" t="s">
        <v>655</v>
      </c>
      <c r="E116" s="5">
        <v>147759073.69459999</v>
      </c>
      <c r="F116" s="5">
        <v>10611498.337099999</v>
      </c>
      <c r="G116" s="5">
        <v>383716.69099999999</v>
      </c>
      <c r="H116" s="5">
        <v>0</v>
      </c>
      <c r="I116" s="5">
        <v>44970706.7848</v>
      </c>
      <c r="J116" s="6">
        <f t="shared" si="2"/>
        <v>203724995.50749999</v>
      </c>
      <c r="K116" s="12"/>
      <c r="L116" s="123"/>
      <c r="M116" s="126"/>
      <c r="N116" s="13">
        <v>10</v>
      </c>
      <c r="O116" s="5" t="s">
        <v>656</v>
      </c>
      <c r="P116" s="5">
        <v>113233503.36149999</v>
      </c>
      <c r="Q116" s="5">
        <v>8132002.3372</v>
      </c>
      <c r="R116" s="5">
        <v>294056.9681</v>
      </c>
      <c r="S116" s="5">
        <v>0</v>
      </c>
      <c r="T116" s="5">
        <v>28236556.7489</v>
      </c>
      <c r="U116" s="6">
        <f t="shared" si="3"/>
        <v>149896119.41569999</v>
      </c>
    </row>
    <row r="117" spans="1:21" ht="24.95" customHeight="1">
      <c r="A117" s="128"/>
      <c r="B117" s="126"/>
      <c r="C117" s="1">
        <v>16</v>
      </c>
      <c r="D117" s="5" t="s">
        <v>657</v>
      </c>
      <c r="E117" s="5">
        <v>110772043.2438</v>
      </c>
      <c r="F117" s="5">
        <v>7955229.5727000004</v>
      </c>
      <c r="G117" s="5">
        <v>287664.78320000001</v>
      </c>
      <c r="H117" s="5">
        <v>0</v>
      </c>
      <c r="I117" s="5">
        <v>35074506.068800002</v>
      </c>
      <c r="J117" s="6">
        <f t="shared" si="2"/>
        <v>154089443.66850001</v>
      </c>
      <c r="K117" s="12"/>
      <c r="L117" s="123"/>
      <c r="M117" s="126"/>
      <c r="N117" s="13">
        <v>11</v>
      </c>
      <c r="O117" s="5" t="s">
        <v>314</v>
      </c>
      <c r="P117" s="5">
        <v>89763521.9586</v>
      </c>
      <c r="Q117" s="5">
        <v>6446476.9585999995</v>
      </c>
      <c r="R117" s="5">
        <v>233107.59039999999</v>
      </c>
      <c r="S117" s="5">
        <v>0</v>
      </c>
      <c r="T117" s="5">
        <v>27243435.038199998</v>
      </c>
      <c r="U117" s="6">
        <f t="shared" si="3"/>
        <v>123686541.5458</v>
      </c>
    </row>
    <row r="118" spans="1:21" ht="24.95" customHeight="1">
      <c r="A118" s="128"/>
      <c r="B118" s="126"/>
      <c r="C118" s="1">
        <v>17</v>
      </c>
      <c r="D118" s="5" t="s">
        <v>113</v>
      </c>
      <c r="E118" s="5">
        <v>108952798.16230001</v>
      </c>
      <c r="F118" s="5">
        <v>7824578.2653000001</v>
      </c>
      <c r="G118" s="5">
        <v>282940.3714</v>
      </c>
      <c r="H118" s="5">
        <v>0</v>
      </c>
      <c r="I118" s="5">
        <v>34168343.883299999</v>
      </c>
      <c r="J118" s="6">
        <f t="shared" si="2"/>
        <v>151228660.6823</v>
      </c>
      <c r="K118" s="12"/>
      <c r="L118" s="123"/>
      <c r="M118" s="126"/>
      <c r="N118" s="13">
        <v>12</v>
      </c>
      <c r="O118" s="5" t="s">
        <v>315</v>
      </c>
      <c r="P118" s="5">
        <v>79730906.880400002</v>
      </c>
      <c r="Q118" s="5">
        <v>5725972.4538000003</v>
      </c>
      <c r="R118" s="5">
        <v>207053.81400000001</v>
      </c>
      <c r="S118" s="5">
        <v>0</v>
      </c>
      <c r="T118" s="5">
        <v>26008299.670899998</v>
      </c>
      <c r="U118" s="6">
        <f t="shared" si="3"/>
        <v>111672232.81909999</v>
      </c>
    </row>
    <row r="119" spans="1:21" ht="24.95" customHeight="1">
      <c r="A119" s="128"/>
      <c r="B119" s="126"/>
      <c r="C119" s="1">
        <v>18</v>
      </c>
      <c r="D119" s="5" t="s">
        <v>114</v>
      </c>
      <c r="E119" s="5">
        <v>153221378.88659999</v>
      </c>
      <c r="F119" s="5">
        <v>11003780.455700001</v>
      </c>
      <c r="G119" s="5">
        <v>397901.79399999999</v>
      </c>
      <c r="H119" s="5">
        <v>0</v>
      </c>
      <c r="I119" s="5">
        <v>42593985.376100004</v>
      </c>
      <c r="J119" s="6">
        <f t="shared" si="2"/>
        <v>207217046.5124</v>
      </c>
      <c r="K119" s="12"/>
      <c r="L119" s="123"/>
      <c r="M119" s="126"/>
      <c r="N119" s="13">
        <v>13</v>
      </c>
      <c r="O119" s="5" t="s">
        <v>316</v>
      </c>
      <c r="P119" s="5">
        <v>66712191.946800001</v>
      </c>
      <c r="Q119" s="5">
        <v>4791017.5410000002</v>
      </c>
      <c r="R119" s="5">
        <v>173245.41159999999</v>
      </c>
      <c r="S119" s="5">
        <v>0</v>
      </c>
      <c r="T119" s="5">
        <v>23937357.930300001</v>
      </c>
      <c r="U119" s="6">
        <f t="shared" si="3"/>
        <v>95613812.829699993</v>
      </c>
    </row>
    <row r="120" spans="1:21" ht="24.95" customHeight="1">
      <c r="A120" s="128"/>
      <c r="B120" s="126"/>
      <c r="C120" s="1">
        <v>19</v>
      </c>
      <c r="D120" s="5" t="s">
        <v>658</v>
      </c>
      <c r="E120" s="5">
        <v>85276582.512799993</v>
      </c>
      <c r="F120" s="5">
        <v>6124241.9223999996</v>
      </c>
      <c r="G120" s="5">
        <v>221455.42230000001</v>
      </c>
      <c r="H120" s="5">
        <v>0</v>
      </c>
      <c r="I120" s="5">
        <v>27367411.262699999</v>
      </c>
      <c r="J120" s="6">
        <f t="shared" si="2"/>
        <v>118989691.12019998</v>
      </c>
      <c r="K120" s="12"/>
      <c r="L120" s="123"/>
      <c r="M120" s="126"/>
      <c r="N120" s="13">
        <v>14</v>
      </c>
      <c r="O120" s="5" t="s">
        <v>659</v>
      </c>
      <c r="P120" s="5">
        <v>66429300.151500002</v>
      </c>
      <c r="Q120" s="5">
        <v>4770701.3212000001</v>
      </c>
      <c r="R120" s="5">
        <v>172510.7677</v>
      </c>
      <c r="S120" s="5">
        <v>0</v>
      </c>
      <c r="T120" s="5">
        <v>24074257.807</v>
      </c>
      <c r="U120" s="6">
        <f t="shared" si="3"/>
        <v>95446770.047399998</v>
      </c>
    </row>
    <row r="121" spans="1:21" ht="24.95" customHeight="1">
      <c r="A121" s="128"/>
      <c r="B121" s="127"/>
      <c r="C121" s="1">
        <v>20</v>
      </c>
      <c r="D121" s="5" t="s">
        <v>660</v>
      </c>
      <c r="E121" s="5">
        <v>95421999.904400006</v>
      </c>
      <c r="F121" s="5">
        <v>6852847.4631000003</v>
      </c>
      <c r="G121" s="5">
        <v>247802.13589999999</v>
      </c>
      <c r="H121" s="5">
        <v>0</v>
      </c>
      <c r="I121" s="5">
        <v>32325073.292100001</v>
      </c>
      <c r="J121" s="6">
        <f t="shared" si="2"/>
        <v>134847722.79550001</v>
      </c>
      <c r="K121" s="12"/>
      <c r="L121" s="123"/>
      <c r="M121" s="126"/>
      <c r="N121" s="13">
        <v>15</v>
      </c>
      <c r="O121" s="5" t="s">
        <v>317</v>
      </c>
      <c r="P121" s="5">
        <v>75851209.823899999</v>
      </c>
      <c r="Q121" s="5">
        <v>5447347.2714</v>
      </c>
      <c r="R121" s="5">
        <v>196978.59849999999</v>
      </c>
      <c r="S121" s="5">
        <v>0</v>
      </c>
      <c r="T121" s="5">
        <v>26304130.032200001</v>
      </c>
      <c r="U121" s="6">
        <f t="shared" si="3"/>
        <v>107799665.72600001</v>
      </c>
    </row>
    <row r="122" spans="1:21" ht="24.95" customHeight="1">
      <c r="A122" s="1"/>
      <c r="B122" s="111" t="s">
        <v>661</v>
      </c>
      <c r="C122" s="112"/>
      <c r="D122" s="113"/>
      <c r="E122" s="15">
        <v>2237084806.1066999</v>
      </c>
      <c r="F122" s="15">
        <v>160658977.52689999</v>
      </c>
      <c r="G122" s="15">
        <v>5809502.983</v>
      </c>
      <c r="H122" s="15">
        <v>0</v>
      </c>
      <c r="I122" s="15">
        <v>699305473.27219975</v>
      </c>
      <c r="J122" s="8">
        <f t="shared" si="2"/>
        <v>3102858759.8887992</v>
      </c>
      <c r="K122" s="12"/>
      <c r="L122" s="124"/>
      <c r="M122" s="127"/>
      <c r="N122" s="13">
        <v>16</v>
      </c>
      <c r="O122" s="5" t="s">
        <v>662</v>
      </c>
      <c r="P122" s="5">
        <v>91806211.421100006</v>
      </c>
      <c r="Q122" s="5">
        <v>6593175.1971000005</v>
      </c>
      <c r="R122" s="5">
        <v>238412.2666</v>
      </c>
      <c r="S122" s="5">
        <v>0</v>
      </c>
      <c r="T122" s="5">
        <v>27471170.793499999</v>
      </c>
      <c r="U122" s="6">
        <f t="shared" si="3"/>
        <v>126108969.67829999</v>
      </c>
    </row>
    <row r="123" spans="1:21" ht="24.95" customHeight="1">
      <c r="A123" s="128">
        <v>6</v>
      </c>
      <c r="B123" s="125" t="s">
        <v>28</v>
      </c>
      <c r="C123" s="1">
        <v>1</v>
      </c>
      <c r="D123" s="5" t="s">
        <v>115</v>
      </c>
      <c r="E123" s="5">
        <v>108358766.46269999</v>
      </c>
      <c r="F123" s="5">
        <v>7781917.1533000004</v>
      </c>
      <c r="G123" s="5">
        <v>281397.72590000002</v>
      </c>
      <c r="H123" s="5">
        <v>0</v>
      </c>
      <c r="I123" s="5">
        <v>39855463.371699996</v>
      </c>
      <c r="J123" s="6">
        <f t="shared" si="2"/>
        <v>156277544.71359998</v>
      </c>
      <c r="K123" s="12"/>
      <c r="L123" s="19"/>
      <c r="M123" s="111" t="s">
        <v>483</v>
      </c>
      <c r="N123" s="112"/>
      <c r="O123" s="113"/>
      <c r="P123" s="15">
        <v>1503498425.2584999</v>
      </c>
      <c r="Q123" s="15">
        <v>107975575.6488</v>
      </c>
      <c r="R123" s="15">
        <v>3904446.7882000008</v>
      </c>
      <c r="S123" s="15">
        <v>0</v>
      </c>
      <c r="T123" s="15">
        <v>476623610.72269994</v>
      </c>
      <c r="U123" s="8">
        <f t="shared" si="3"/>
        <v>2092002058.4181995</v>
      </c>
    </row>
    <row r="124" spans="1:21" ht="24.95" customHeight="1">
      <c r="A124" s="128"/>
      <c r="B124" s="126"/>
      <c r="C124" s="1">
        <v>2</v>
      </c>
      <c r="D124" s="5" t="s">
        <v>116</v>
      </c>
      <c r="E124" s="5">
        <v>124396425.70900001</v>
      </c>
      <c r="F124" s="5">
        <v>8933681.2390000001</v>
      </c>
      <c r="G124" s="5">
        <v>323046.04830000002</v>
      </c>
      <c r="H124" s="5">
        <v>0</v>
      </c>
      <c r="I124" s="5">
        <v>45360401.878600001</v>
      </c>
      <c r="J124" s="6">
        <f t="shared" si="2"/>
        <v>179013554.87490001</v>
      </c>
      <c r="K124" s="12"/>
      <c r="L124" s="122">
        <v>24</v>
      </c>
      <c r="M124" s="125" t="s">
        <v>46</v>
      </c>
      <c r="N124" s="13">
        <v>1</v>
      </c>
      <c r="O124" s="5" t="s">
        <v>318</v>
      </c>
      <c r="P124" s="5">
        <v>128832792.4577</v>
      </c>
      <c r="Q124" s="5">
        <v>9252284.3352000006</v>
      </c>
      <c r="R124" s="5">
        <v>334566.88370000001</v>
      </c>
      <c r="S124" s="5">
        <v>0</v>
      </c>
      <c r="T124" s="5">
        <v>245618145.87279999</v>
      </c>
      <c r="U124" s="6">
        <f t="shared" si="3"/>
        <v>384037789.54939997</v>
      </c>
    </row>
    <row r="125" spans="1:21" ht="24.95" customHeight="1">
      <c r="A125" s="128"/>
      <c r="B125" s="126"/>
      <c r="C125" s="1">
        <v>3</v>
      </c>
      <c r="D125" s="5" t="s">
        <v>117</v>
      </c>
      <c r="E125" s="5">
        <v>82785953.443100005</v>
      </c>
      <c r="F125" s="5">
        <v>5945374.3539000005</v>
      </c>
      <c r="G125" s="5">
        <v>214987.48819999999</v>
      </c>
      <c r="H125" s="5">
        <v>0</v>
      </c>
      <c r="I125" s="5">
        <v>32893726.695799999</v>
      </c>
      <c r="J125" s="6">
        <f t="shared" si="2"/>
        <v>121840041.98100001</v>
      </c>
      <c r="K125" s="12"/>
      <c r="L125" s="123"/>
      <c r="M125" s="126"/>
      <c r="N125" s="13">
        <v>2</v>
      </c>
      <c r="O125" s="5" t="s">
        <v>663</v>
      </c>
      <c r="P125" s="5">
        <v>165597527.0106</v>
      </c>
      <c r="Q125" s="5">
        <v>11892588.6483</v>
      </c>
      <c r="R125" s="5">
        <v>430041.50959999999</v>
      </c>
      <c r="S125" s="5">
        <v>0</v>
      </c>
      <c r="T125" s="5">
        <v>260100589.36790001</v>
      </c>
      <c r="U125" s="6">
        <f t="shared" si="3"/>
        <v>438020746.53640002</v>
      </c>
    </row>
    <row r="126" spans="1:21" ht="24.95" customHeight="1">
      <c r="A126" s="128"/>
      <c r="B126" s="126"/>
      <c r="C126" s="1">
        <v>4</v>
      </c>
      <c r="D126" s="5" t="s">
        <v>118</v>
      </c>
      <c r="E126" s="5">
        <v>102078820.6432</v>
      </c>
      <c r="F126" s="5">
        <v>7330915.1744999997</v>
      </c>
      <c r="G126" s="5">
        <v>265089.2856</v>
      </c>
      <c r="H126" s="5">
        <v>0</v>
      </c>
      <c r="I126" s="5">
        <v>36359121.923600003</v>
      </c>
      <c r="J126" s="6">
        <f t="shared" si="2"/>
        <v>146033947.02689999</v>
      </c>
      <c r="K126" s="12"/>
      <c r="L126" s="123"/>
      <c r="M126" s="126"/>
      <c r="N126" s="13">
        <v>3</v>
      </c>
      <c r="O126" s="5" t="s">
        <v>664</v>
      </c>
      <c r="P126" s="5">
        <v>267057591.04339999</v>
      </c>
      <c r="Q126" s="5">
        <v>19179067.061099999</v>
      </c>
      <c r="R126" s="5">
        <v>693523.94129999995</v>
      </c>
      <c r="S126" s="5">
        <v>0</v>
      </c>
      <c r="T126" s="5">
        <v>298451225.95289999</v>
      </c>
      <c r="U126" s="6">
        <f t="shared" si="3"/>
        <v>585381407.9986999</v>
      </c>
    </row>
    <row r="127" spans="1:21" ht="24.95" customHeight="1">
      <c r="A127" s="128"/>
      <c r="B127" s="126"/>
      <c r="C127" s="1">
        <v>5</v>
      </c>
      <c r="D127" s="5" t="s">
        <v>665</v>
      </c>
      <c r="E127" s="5">
        <v>107275940.8458</v>
      </c>
      <c r="F127" s="5">
        <v>7704152.7090999996</v>
      </c>
      <c r="G127" s="5">
        <v>278585.72759999998</v>
      </c>
      <c r="H127" s="5">
        <v>0</v>
      </c>
      <c r="I127" s="5">
        <v>39524487.407399997</v>
      </c>
      <c r="J127" s="6">
        <f t="shared" si="2"/>
        <v>154783166.68989998</v>
      </c>
      <c r="K127" s="12"/>
      <c r="L127" s="123"/>
      <c r="M127" s="126"/>
      <c r="N127" s="13">
        <v>4</v>
      </c>
      <c r="O127" s="5" t="s">
        <v>666</v>
      </c>
      <c r="P127" s="5">
        <v>104377725.14390001</v>
      </c>
      <c r="Q127" s="5">
        <v>7496013.8088999996</v>
      </c>
      <c r="R127" s="5">
        <v>271059.32860000001</v>
      </c>
      <c r="S127" s="5">
        <v>0</v>
      </c>
      <c r="T127" s="5">
        <v>236458775.30970001</v>
      </c>
      <c r="U127" s="6">
        <f t="shared" si="3"/>
        <v>348603573.59110004</v>
      </c>
    </row>
    <row r="128" spans="1:21" ht="24.95" customHeight="1">
      <c r="A128" s="128"/>
      <c r="B128" s="126"/>
      <c r="C128" s="1">
        <v>6</v>
      </c>
      <c r="D128" s="5" t="s">
        <v>119</v>
      </c>
      <c r="E128" s="5">
        <v>105468902.75920001</v>
      </c>
      <c r="F128" s="5">
        <v>7574378.0619999999</v>
      </c>
      <c r="G128" s="5">
        <v>273893.01630000002</v>
      </c>
      <c r="H128" s="5">
        <v>0</v>
      </c>
      <c r="I128" s="5">
        <v>39990941.918899998</v>
      </c>
      <c r="J128" s="6">
        <f t="shared" si="2"/>
        <v>153308115.75639999</v>
      </c>
      <c r="K128" s="12"/>
      <c r="L128" s="123"/>
      <c r="M128" s="126"/>
      <c r="N128" s="13">
        <v>5</v>
      </c>
      <c r="O128" s="5" t="s">
        <v>319</v>
      </c>
      <c r="P128" s="5">
        <v>87755161.735699996</v>
      </c>
      <c r="Q128" s="5">
        <v>6302244.1163999997</v>
      </c>
      <c r="R128" s="5">
        <v>227892.06400000001</v>
      </c>
      <c r="S128" s="5">
        <v>0</v>
      </c>
      <c r="T128" s="5">
        <v>229946243.3732</v>
      </c>
      <c r="U128" s="6">
        <f t="shared" si="3"/>
        <v>324231541.28929996</v>
      </c>
    </row>
    <row r="129" spans="1:21" ht="24.95" customHeight="1">
      <c r="A129" s="128"/>
      <c r="B129" s="126"/>
      <c r="C129" s="1">
        <v>7</v>
      </c>
      <c r="D129" s="5" t="s">
        <v>667</v>
      </c>
      <c r="E129" s="5">
        <v>145712503.48559999</v>
      </c>
      <c r="F129" s="5">
        <v>10464521.3981</v>
      </c>
      <c r="G129" s="5">
        <v>378401.93689999997</v>
      </c>
      <c r="H129" s="5">
        <v>0</v>
      </c>
      <c r="I129" s="5">
        <v>48536168.910400003</v>
      </c>
      <c r="J129" s="6">
        <f t="shared" si="2"/>
        <v>205091595.73099998</v>
      </c>
      <c r="K129" s="12"/>
      <c r="L129" s="123"/>
      <c r="M129" s="126"/>
      <c r="N129" s="13">
        <v>6</v>
      </c>
      <c r="O129" s="5" t="s">
        <v>320</v>
      </c>
      <c r="P129" s="5">
        <v>98107033.235499993</v>
      </c>
      <c r="Q129" s="5">
        <v>7045676.4110000003</v>
      </c>
      <c r="R129" s="5">
        <v>254774.91990000001</v>
      </c>
      <c r="S129" s="5">
        <v>0</v>
      </c>
      <c r="T129" s="5">
        <v>231479405.70190001</v>
      </c>
      <c r="U129" s="6">
        <f t="shared" si="3"/>
        <v>336886890.2683</v>
      </c>
    </row>
    <row r="130" spans="1:21" ht="24.95" customHeight="1">
      <c r="A130" s="128"/>
      <c r="B130" s="127"/>
      <c r="C130" s="1">
        <v>8</v>
      </c>
      <c r="D130" s="5" t="s">
        <v>120</v>
      </c>
      <c r="E130" s="5">
        <v>134498087.49700001</v>
      </c>
      <c r="F130" s="5">
        <v>9659144.4176000003</v>
      </c>
      <c r="G130" s="5">
        <v>349279.13250000001</v>
      </c>
      <c r="H130" s="5">
        <v>0</v>
      </c>
      <c r="I130" s="5">
        <v>50728311.296999998</v>
      </c>
      <c r="J130" s="6">
        <f t="shared" si="2"/>
        <v>195234822.3441</v>
      </c>
      <c r="K130" s="12"/>
      <c r="L130" s="123"/>
      <c r="M130" s="126"/>
      <c r="N130" s="13">
        <v>7</v>
      </c>
      <c r="O130" s="5" t="s">
        <v>321</v>
      </c>
      <c r="P130" s="5">
        <v>90077245.084900007</v>
      </c>
      <c r="Q130" s="5">
        <v>6469007.3680999996</v>
      </c>
      <c r="R130" s="5">
        <v>233922.30040000001</v>
      </c>
      <c r="S130" s="5">
        <v>0</v>
      </c>
      <c r="T130" s="5">
        <v>227623467.88100001</v>
      </c>
      <c r="U130" s="6">
        <f t="shared" si="3"/>
        <v>324403642.63440001</v>
      </c>
    </row>
    <row r="131" spans="1:21" ht="24.95" customHeight="1">
      <c r="A131" s="1"/>
      <c r="B131" s="111" t="s">
        <v>474</v>
      </c>
      <c r="C131" s="112"/>
      <c r="D131" s="113"/>
      <c r="E131" s="15">
        <v>910575400.84559989</v>
      </c>
      <c r="F131" s="15">
        <v>65394084.5075</v>
      </c>
      <c r="G131" s="15">
        <v>2364680.3613</v>
      </c>
      <c r="H131" s="15">
        <v>0</v>
      </c>
      <c r="I131" s="15">
        <f>SUM(I123:I130)</f>
        <v>333248623.4034</v>
      </c>
      <c r="J131" s="8">
        <f t="shared" si="2"/>
        <v>1311582789.1178</v>
      </c>
      <c r="K131" s="12"/>
      <c r="L131" s="123"/>
      <c r="M131" s="126"/>
      <c r="N131" s="13">
        <v>8</v>
      </c>
      <c r="O131" s="5" t="s">
        <v>668</v>
      </c>
      <c r="P131" s="5">
        <v>108668613.353</v>
      </c>
      <c r="Q131" s="5">
        <v>7804169.1860999996</v>
      </c>
      <c r="R131" s="5">
        <v>282202.36969999998</v>
      </c>
      <c r="S131" s="5">
        <v>0</v>
      </c>
      <c r="T131" s="5">
        <v>234495983.8256</v>
      </c>
      <c r="U131" s="6">
        <f t="shared" si="3"/>
        <v>351250968.73440003</v>
      </c>
    </row>
    <row r="132" spans="1:21" ht="24.95" customHeight="1">
      <c r="A132" s="128">
        <v>7</v>
      </c>
      <c r="B132" s="125" t="s">
        <v>29</v>
      </c>
      <c r="C132" s="1">
        <v>1</v>
      </c>
      <c r="D132" s="5" t="s">
        <v>121</v>
      </c>
      <c r="E132" s="5">
        <v>107170561.8031</v>
      </c>
      <c r="F132" s="5">
        <v>7696584.7845000001</v>
      </c>
      <c r="G132" s="5">
        <v>278312.06790000002</v>
      </c>
      <c r="H132" s="5">
        <v>-6066891.2400000002</v>
      </c>
      <c r="I132" s="5">
        <v>31256538.7773</v>
      </c>
      <c r="J132" s="6">
        <f t="shared" si="2"/>
        <v>140335106.19280002</v>
      </c>
      <c r="K132" s="12"/>
      <c r="L132" s="123"/>
      <c r="M132" s="126"/>
      <c r="N132" s="13">
        <v>9</v>
      </c>
      <c r="O132" s="5" t="s">
        <v>669</v>
      </c>
      <c r="P132" s="5">
        <v>72562007.456799999</v>
      </c>
      <c r="Q132" s="5">
        <v>5211129.1863000002</v>
      </c>
      <c r="R132" s="5">
        <v>188436.8432</v>
      </c>
      <c r="S132" s="5">
        <v>0</v>
      </c>
      <c r="T132" s="5">
        <v>223493342.67129999</v>
      </c>
      <c r="U132" s="6">
        <f t="shared" si="3"/>
        <v>301454916.15759999</v>
      </c>
    </row>
    <row r="133" spans="1:21" ht="24.95" customHeight="1">
      <c r="A133" s="128"/>
      <c r="B133" s="126"/>
      <c r="C133" s="1">
        <v>2</v>
      </c>
      <c r="D133" s="5" t="s">
        <v>122</v>
      </c>
      <c r="E133" s="5">
        <v>94561805.0458</v>
      </c>
      <c r="F133" s="5">
        <v>6791071.5186999999</v>
      </c>
      <c r="G133" s="5">
        <v>245568.28909999999</v>
      </c>
      <c r="H133" s="5">
        <v>-6066891.2400000002</v>
      </c>
      <c r="I133" s="5">
        <v>27163174.317899998</v>
      </c>
      <c r="J133" s="6">
        <f t="shared" si="2"/>
        <v>122694727.93150002</v>
      </c>
      <c r="K133" s="12"/>
      <c r="L133" s="123"/>
      <c r="M133" s="126"/>
      <c r="N133" s="13">
        <v>10</v>
      </c>
      <c r="O133" s="5" t="s">
        <v>670</v>
      </c>
      <c r="P133" s="5">
        <v>123725528.4436</v>
      </c>
      <c r="Q133" s="5">
        <v>8885499.9324999992</v>
      </c>
      <c r="R133" s="5">
        <v>321303.78989999997</v>
      </c>
      <c r="S133" s="5">
        <v>0</v>
      </c>
      <c r="T133" s="5">
        <v>243546816.49680001</v>
      </c>
      <c r="U133" s="6">
        <f t="shared" si="3"/>
        <v>376479148.66280001</v>
      </c>
    </row>
    <row r="134" spans="1:21" ht="24.95" customHeight="1">
      <c r="A134" s="128"/>
      <c r="B134" s="126"/>
      <c r="C134" s="1">
        <v>3</v>
      </c>
      <c r="D134" s="5" t="s">
        <v>123</v>
      </c>
      <c r="E134" s="5">
        <v>91563941.178900003</v>
      </c>
      <c r="F134" s="5">
        <v>6575776.2637999998</v>
      </c>
      <c r="G134" s="5">
        <v>237783.11309999999</v>
      </c>
      <c r="H134" s="5">
        <v>-6066891.2400000002</v>
      </c>
      <c r="I134" s="5">
        <v>25951297.070300002</v>
      </c>
      <c r="J134" s="6">
        <f t="shared" si="2"/>
        <v>118261906.38610001</v>
      </c>
      <c r="K134" s="12"/>
      <c r="L134" s="123"/>
      <c r="M134" s="126"/>
      <c r="N134" s="13">
        <v>11</v>
      </c>
      <c r="O134" s="5" t="s">
        <v>671</v>
      </c>
      <c r="P134" s="5">
        <v>106954598.64820001</v>
      </c>
      <c r="Q134" s="5">
        <v>7681075.1266999999</v>
      </c>
      <c r="R134" s="5">
        <v>277751.23149999999</v>
      </c>
      <c r="S134" s="5">
        <v>0</v>
      </c>
      <c r="T134" s="5">
        <v>236137684.04620001</v>
      </c>
      <c r="U134" s="6">
        <f t="shared" si="3"/>
        <v>351051109.05260003</v>
      </c>
    </row>
    <row r="135" spans="1:21" ht="24.95" customHeight="1">
      <c r="A135" s="128"/>
      <c r="B135" s="126"/>
      <c r="C135" s="1">
        <v>4</v>
      </c>
      <c r="D135" s="5" t="s">
        <v>124</v>
      </c>
      <c r="E135" s="5">
        <v>108547855.41779999</v>
      </c>
      <c r="F135" s="5">
        <v>7795496.8075000001</v>
      </c>
      <c r="G135" s="5">
        <v>281888.77240000002</v>
      </c>
      <c r="H135" s="5">
        <v>-6066891.2400000002</v>
      </c>
      <c r="I135" s="5">
        <v>32861284.429900002</v>
      </c>
      <c r="J135" s="6">
        <f t="shared" si="2"/>
        <v>143419634.18760002</v>
      </c>
      <c r="K135" s="12"/>
      <c r="L135" s="123"/>
      <c r="M135" s="126"/>
      <c r="N135" s="13">
        <v>12</v>
      </c>
      <c r="O135" s="5" t="s">
        <v>672</v>
      </c>
      <c r="P135" s="5">
        <v>147057268.2755</v>
      </c>
      <c r="Q135" s="5">
        <v>10561097.323799999</v>
      </c>
      <c r="R135" s="5">
        <v>381894.16710000002</v>
      </c>
      <c r="S135" s="5">
        <v>0</v>
      </c>
      <c r="T135" s="5">
        <v>250507519.47850001</v>
      </c>
      <c r="U135" s="6">
        <f t="shared" si="3"/>
        <v>408507779.24489999</v>
      </c>
    </row>
    <row r="136" spans="1:21" ht="24.95" customHeight="1">
      <c r="A136" s="128"/>
      <c r="B136" s="126"/>
      <c r="C136" s="1">
        <v>5</v>
      </c>
      <c r="D136" s="5" t="s">
        <v>125</v>
      </c>
      <c r="E136" s="5">
        <v>140878215.9409</v>
      </c>
      <c r="F136" s="5">
        <v>10117341.1339</v>
      </c>
      <c r="G136" s="5">
        <v>365847.73790000001</v>
      </c>
      <c r="H136" s="5">
        <v>-6066891.2400000002</v>
      </c>
      <c r="I136" s="5">
        <v>42889087.3398</v>
      </c>
      <c r="J136" s="6">
        <f t="shared" si="2"/>
        <v>188183600.91249996</v>
      </c>
      <c r="K136" s="12"/>
      <c r="L136" s="123"/>
      <c r="M136" s="126"/>
      <c r="N136" s="13">
        <v>13</v>
      </c>
      <c r="O136" s="5" t="s">
        <v>322</v>
      </c>
      <c r="P136" s="5">
        <v>159106462.23190001</v>
      </c>
      <c r="Q136" s="5">
        <v>11426424.9036</v>
      </c>
      <c r="R136" s="5">
        <v>413184.81280000001</v>
      </c>
      <c r="S136" s="5">
        <v>0</v>
      </c>
      <c r="T136" s="5">
        <v>258891683.9912</v>
      </c>
      <c r="U136" s="6">
        <f t="shared" si="3"/>
        <v>429837755.93949997</v>
      </c>
    </row>
    <row r="137" spans="1:21" ht="24.95" customHeight="1">
      <c r="A137" s="128"/>
      <c r="B137" s="126"/>
      <c r="C137" s="1">
        <v>6</v>
      </c>
      <c r="D137" s="5" t="s">
        <v>126</v>
      </c>
      <c r="E137" s="5">
        <v>115099268.13600001</v>
      </c>
      <c r="F137" s="5">
        <v>8265994.5131999999</v>
      </c>
      <c r="G137" s="5">
        <v>298902.18719999999</v>
      </c>
      <c r="H137" s="5">
        <v>-6066891.2400000002</v>
      </c>
      <c r="I137" s="5">
        <v>32078131.855300002</v>
      </c>
      <c r="J137" s="6">
        <f t="shared" ref="J137:J200" si="4">E137+F137+G137+H137+I137</f>
        <v>149675405.4517</v>
      </c>
      <c r="K137" s="12"/>
      <c r="L137" s="123"/>
      <c r="M137" s="126"/>
      <c r="N137" s="13">
        <v>14</v>
      </c>
      <c r="O137" s="5" t="s">
        <v>673</v>
      </c>
      <c r="P137" s="5">
        <v>85649468.7104</v>
      </c>
      <c r="Q137" s="5">
        <v>6151021.2001</v>
      </c>
      <c r="R137" s="5">
        <v>222423.77340000001</v>
      </c>
      <c r="S137" s="5">
        <v>0</v>
      </c>
      <c r="T137" s="5">
        <v>229434241.71059999</v>
      </c>
      <c r="U137" s="6">
        <f t="shared" ref="U137:U200" si="5">P137+Q137+R137+S137+T137</f>
        <v>321457155.39450002</v>
      </c>
    </row>
    <row r="138" spans="1:21" ht="24.95" customHeight="1">
      <c r="A138" s="128"/>
      <c r="B138" s="126"/>
      <c r="C138" s="1">
        <v>7</v>
      </c>
      <c r="D138" s="5" t="s">
        <v>127</v>
      </c>
      <c r="E138" s="5">
        <v>109182400.1671</v>
      </c>
      <c r="F138" s="5">
        <v>7841067.4137000004</v>
      </c>
      <c r="G138" s="5">
        <v>283536.62660000002</v>
      </c>
      <c r="H138" s="5">
        <v>-6066891.2400000002</v>
      </c>
      <c r="I138" s="5">
        <v>30272268.073199999</v>
      </c>
      <c r="J138" s="6">
        <f t="shared" si="4"/>
        <v>141512381.0406</v>
      </c>
      <c r="K138" s="12"/>
      <c r="L138" s="123"/>
      <c r="M138" s="126"/>
      <c r="N138" s="13">
        <v>15</v>
      </c>
      <c r="O138" s="5" t="s">
        <v>674</v>
      </c>
      <c r="P138" s="5">
        <v>103349839.4905</v>
      </c>
      <c r="Q138" s="5">
        <v>7422194.9452999998</v>
      </c>
      <c r="R138" s="5">
        <v>268390.00429999997</v>
      </c>
      <c r="S138" s="5">
        <v>0</v>
      </c>
      <c r="T138" s="5">
        <v>236429961.08360001</v>
      </c>
      <c r="U138" s="6">
        <f t="shared" si="5"/>
        <v>347470385.5237</v>
      </c>
    </row>
    <row r="139" spans="1:21" ht="24.95" customHeight="1">
      <c r="A139" s="128"/>
      <c r="B139" s="126"/>
      <c r="C139" s="1">
        <v>8</v>
      </c>
      <c r="D139" s="5" t="s">
        <v>128</v>
      </c>
      <c r="E139" s="5">
        <v>93826168.751100004</v>
      </c>
      <c r="F139" s="5">
        <v>6738240.8997999998</v>
      </c>
      <c r="G139" s="5">
        <v>243657.90950000001</v>
      </c>
      <c r="H139" s="5">
        <v>-6066891.2400000002</v>
      </c>
      <c r="I139" s="5">
        <v>27590994.508400001</v>
      </c>
      <c r="J139" s="6">
        <f t="shared" si="4"/>
        <v>122332170.82880002</v>
      </c>
      <c r="K139" s="12"/>
      <c r="L139" s="123"/>
      <c r="M139" s="126"/>
      <c r="N139" s="13">
        <v>16</v>
      </c>
      <c r="O139" s="5" t="s">
        <v>675</v>
      </c>
      <c r="P139" s="5">
        <v>154722474.37740001</v>
      </c>
      <c r="Q139" s="5">
        <v>11111583.4617</v>
      </c>
      <c r="R139" s="5">
        <v>401800.00060000003</v>
      </c>
      <c r="S139" s="5">
        <v>0</v>
      </c>
      <c r="T139" s="5">
        <v>256799486.91339999</v>
      </c>
      <c r="U139" s="6">
        <f t="shared" si="5"/>
        <v>423035344.75310004</v>
      </c>
    </row>
    <row r="140" spans="1:21" ht="24.95" customHeight="1">
      <c r="A140" s="128"/>
      <c r="B140" s="126"/>
      <c r="C140" s="1">
        <v>9</v>
      </c>
      <c r="D140" s="5" t="s">
        <v>676</v>
      </c>
      <c r="E140" s="5">
        <v>118526650.63959999</v>
      </c>
      <c r="F140" s="5">
        <v>8512136.1735999994</v>
      </c>
      <c r="G140" s="5">
        <v>307802.78360000002</v>
      </c>
      <c r="H140" s="5">
        <v>-6066891.2400000002</v>
      </c>
      <c r="I140" s="5">
        <v>34217814.260799997</v>
      </c>
      <c r="J140" s="6">
        <f t="shared" si="4"/>
        <v>155497512.61759999</v>
      </c>
      <c r="K140" s="12"/>
      <c r="L140" s="123"/>
      <c r="M140" s="126"/>
      <c r="N140" s="13">
        <v>17</v>
      </c>
      <c r="O140" s="5" t="s">
        <v>323</v>
      </c>
      <c r="P140" s="5">
        <v>150130157.2317</v>
      </c>
      <c r="Q140" s="5">
        <v>10781780.597200001</v>
      </c>
      <c r="R140" s="5">
        <v>389874.1764</v>
      </c>
      <c r="S140" s="5">
        <v>0</v>
      </c>
      <c r="T140" s="5">
        <v>254542286.39750001</v>
      </c>
      <c r="U140" s="6">
        <f t="shared" si="5"/>
        <v>415844098.40280002</v>
      </c>
    </row>
    <row r="141" spans="1:21" ht="24.95" customHeight="1">
      <c r="A141" s="128"/>
      <c r="B141" s="126"/>
      <c r="C141" s="1">
        <v>10</v>
      </c>
      <c r="D141" s="5" t="s">
        <v>677</v>
      </c>
      <c r="E141" s="5">
        <v>112139648.2254</v>
      </c>
      <c r="F141" s="5">
        <v>8053445.7947000004</v>
      </c>
      <c r="G141" s="5">
        <v>291216.3272</v>
      </c>
      <c r="H141" s="5">
        <v>-6066891.2400000002</v>
      </c>
      <c r="I141" s="5">
        <v>34279448.277999997</v>
      </c>
      <c r="J141" s="6">
        <f t="shared" si="4"/>
        <v>148696867.38529998</v>
      </c>
      <c r="K141" s="12"/>
      <c r="L141" s="123"/>
      <c r="M141" s="126"/>
      <c r="N141" s="13">
        <v>18</v>
      </c>
      <c r="O141" s="5" t="s">
        <v>678</v>
      </c>
      <c r="P141" s="5">
        <v>153295445.64829999</v>
      </c>
      <c r="Q141" s="5">
        <v>11009099.650599999</v>
      </c>
      <c r="R141" s="5">
        <v>398094.13860000001</v>
      </c>
      <c r="S141" s="5">
        <v>0</v>
      </c>
      <c r="T141" s="5">
        <v>256056519.20109999</v>
      </c>
      <c r="U141" s="6">
        <f t="shared" si="5"/>
        <v>420759158.63859999</v>
      </c>
    </row>
    <row r="142" spans="1:21" ht="24.95" customHeight="1">
      <c r="A142" s="128"/>
      <c r="B142" s="126"/>
      <c r="C142" s="1">
        <v>11</v>
      </c>
      <c r="D142" s="5" t="s">
        <v>129</v>
      </c>
      <c r="E142" s="5">
        <v>128392413.06020001</v>
      </c>
      <c r="F142" s="5">
        <v>9220657.9509999994</v>
      </c>
      <c r="G142" s="5">
        <v>333423.25900000002</v>
      </c>
      <c r="H142" s="5">
        <v>-6066891.2400000002</v>
      </c>
      <c r="I142" s="5">
        <v>35766998.849799998</v>
      </c>
      <c r="J142" s="6">
        <f t="shared" si="4"/>
        <v>167646601.88000003</v>
      </c>
      <c r="K142" s="12"/>
      <c r="L142" s="123"/>
      <c r="M142" s="126"/>
      <c r="N142" s="13">
        <v>19</v>
      </c>
      <c r="O142" s="5" t="s">
        <v>324</v>
      </c>
      <c r="P142" s="5">
        <v>118559693.37289999</v>
      </c>
      <c r="Q142" s="5">
        <v>8514509.1777999997</v>
      </c>
      <c r="R142" s="5">
        <v>307888.59250000003</v>
      </c>
      <c r="S142" s="5">
        <v>0</v>
      </c>
      <c r="T142" s="5">
        <v>241918425.0891</v>
      </c>
      <c r="U142" s="6">
        <f t="shared" si="5"/>
        <v>369300516.23229998</v>
      </c>
    </row>
    <row r="143" spans="1:21" ht="24.95" customHeight="1">
      <c r="A143" s="128"/>
      <c r="B143" s="126"/>
      <c r="C143" s="1">
        <v>12</v>
      </c>
      <c r="D143" s="5" t="s">
        <v>130</v>
      </c>
      <c r="E143" s="5">
        <v>98597810.788900003</v>
      </c>
      <c r="F143" s="5">
        <v>7080922.2004000004</v>
      </c>
      <c r="G143" s="5">
        <v>256049.42389999999</v>
      </c>
      <c r="H143" s="5">
        <v>-6066891.2400000002</v>
      </c>
      <c r="I143" s="5">
        <v>30622173.5627</v>
      </c>
      <c r="J143" s="6">
        <f t="shared" si="4"/>
        <v>130490064.7359</v>
      </c>
      <c r="K143" s="12"/>
      <c r="L143" s="124"/>
      <c r="M143" s="127"/>
      <c r="N143" s="13">
        <v>20</v>
      </c>
      <c r="O143" s="5" t="s">
        <v>325</v>
      </c>
      <c r="P143" s="5">
        <v>135617203.315</v>
      </c>
      <c r="Q143" s="5">
        <v>9739515.0867999997</v>
      </c>
      <c r="R143" s="5">
        <v>352185.37310000003</v>
      </c>
      <c r="S143" s="5">
        <v>0</v>
      </c>
      <c r="T143" s="5">
        <v>248463130.7579</v>
      </c>
      <c r="U143" s="6">
        <f t="shared" si="5"/>
        <v>394172034.53280002</v>
      </c>
    </row>
    <row r="144" spans="1:21" ht="24.95" customHeight="1">
      <c r="A144" s="128"/>
      <c r="B144" s="126"/>
      <c r="C144" s="1">
        <v>13</v>
      </c>
      <c r="D144" s="5" t="s">
        <v>679</v>
      </c>
      <c r="E144" s="5">
        <v>118439145.47409999</v>
      </c>
      <c r="F144" s="5">
        <v>8505851.8831999991</v>
      </c>
      <c r="G144" s="5">
        <v>307575.54070000001</v>
      </c>
      <c r="H144" s="5">
        <v>-6066891.2400000002</v>
      </c>
      <c r="I144" s="5">
        <v>38913370.202500001</v>
      </c>
      <c r="J144" s="6">
        <f t="shared" si="4"/>
        <v>160099051.86050001</v>
      </c>
      <c r="K144" s="12"/>
      <c r="L144" s="19"/>
      <c r="M144" s="111" t="s">
        <v>484</v>
      </c>
      <c r="N144" s="112"/>
      <c r="O144" s="113"/>
      <c r="P144" s="15">
        <v>2561203836.2669005</v>
      </c>
      <c r="Q144" s="15">
        <v>183935981.5275</v>
      </c>
      <c r="R144" s="15">
        <v>6651210.2206000015</v>
      </c>
      <c r="S144" s="15">
        <v>0</v>
      </c>
      <c r="T144" s="15">
        <v>4900394935.1222</v>
      </c>
      <c r="U144" s="8">
        <f t="shared" si="5"/>
        <v>7652185963.1372013</v>
      </c>
    </row>
    <row r="145" spans="1:21" ht="24.95" customHeight="1">
      <c r="A145" s="128"/>
      <c r="B145" s="126"/>
      <c r="C145" s="1">
        <v>14</v>
      </c>
      <c r="D145" s="5" t="s">
        <v>680</v>
      </c>
      <c r="E145" s="5">
        <v>87491470.683899999</v>
      </c>
      <c r="F145" s="5">
        <v>6283306.8213999998</v>
      </c>
      <c r="G145" s="5">
        <v>227207.28270000001</v>
      </c>
      <c r="H145" s="5">
        <v>-6066891.2400000002</v>
      </c>
      <c r="I145" s="5">
        <v>26086323.376200002</v>
      </c>
      <c r="J145" s="6">
        <f t="shared" si="4"/>
        <v>114021416.92420001</v>
      </c>
      <c r="K145" s="12"/>
      <c r="L145" s="122">
        <v>25</v>
      </c>
      <c r="M145" s="125" t="s">
        <v>47</v>
      </c>
      <c r="N145" s="13">
        <v>1</v>
      </c>
      <c r="O145" s="5" t="s">
        <v>326</v>
      </c>
      <c r="P145" s="5">
        <v>88734511.248500004</v>
      </c>
      <c r="Q145" s="5">
        <v>6372577.2977</v>
      </c>
      <c r="R145" s="5">
        <v>230435.3444</v>
      </c>
      <c r="S145" s="5">
        <v>-3018317.48</v>
      </c>
      <c r="T145" s="5">
        <v>28671056.850299999</v>
      </c>
      <c r="U145" s="6">
        <f t="shared" si="5"/>
        <v>120990263.26090001</v>
      </c>
    </row>
    <row r="146" spans="1:21" ht="24.95" customHeight="1">
      <c r="A146" s="128"/>
      <c r="B146" s="126"/>
      <c r="C146" s="1">
        <v>15</v>
      </c>
      <c r="D146" s="5" t="s">
        <v>681</v>
      </c>
      <c r="E146" s="5">
        <v>91911641.255899996</v>
      </c>
      <c r="F146" s="5">
        <v>6600746.7695000004</v>
      </c>
      <c r="G146" s="5">
        <v>238686.05809999999</v>
      </c>
      <c r="H146" s="5">
        <v>-6066891.2400000002</v>
      </c>
      <c r="I146" s="5">
        <v>28014938.345600002</v>
      </c>
      <c r="J146" s="6">
        <f t="shared" si="4"/>
        <v>120699121.1891</v>
      </c>
      <c r="K146" s="12"/>
      <c r="L146" s="123"/>
      <c r="M146" s="126"/>
      <c r="N146" s="13">
        <v>2</v>
      </c>
      <c r="O146" s="5" t="s">
        <v>327</v>
      </c>
      <c r="P146" s="5">
        <v>100019816.09739999</v>
      </c>
      <c r="Q146" s="5">
        <v>7183045.2483000001</v>
      </c>
      <c r="R146" s="5">
        <v>259742.24059999999</v>
      </c>
      <c r="S146" s="5">
        <v>-3018317.48</v>
      </c>
      <c r="T146" s="5">
        <v>28615754.210200001</v>
      </c>
      <c r="U146" s="6">
        <f t="shared" si="5"/>
        <v>133060040.31649999</v>
      </c>
    </row>
    <row r="147" spans="1:21" ht="24.95" customHeight="1">
      <c r="A147" s="128"/>
      <c r="B147" s="126"/>
      <c r="C147" s="1">
        <v>16</v>
      </c>
      <c r="D147" s="5" t="s">
        <v>682</v>
      </c>
      <c r="E147" s="5">
        <v>83834625.729100004</v>
      </c>
      <c r="F147" s="5">
        <v>6020686.0349000003</v>
      </c>
      <c r="G147" s="5">
        <v>217710.7935</v>
      </c>
      <c r="H147" s="5">
        <v>-6066891.2400000002</v>
      </c>
      <c r="I147" s="5">
        <v>24317866.403299998</v>
      </c>
      <c r="J147" s="6">
        <f t="shared" si="4"/>
        <v>108323997.72080001</v>
      </c>
      <c r="K147" s="12"/>
      <c r="L147" s="123"/>
      <c r="M147" s="126"/>
      <c r="N147" s="13">
        <v>3</v>
      </c>
      <c r="O147" s="5" t="s">
        <v>328</v>
      </c>
      <c r="P147" s="5">
        <v>102411412.95559999</v>
      </c>
      <c r="Q147" s="5">
        <v>7354800.6975999996</v>
      </c>
      <c r="R147" s="5">
        <v>265952.99709999998</v>
      </c>
      <c r="S147" s="5">
        <v>-3018317.48</v>
      </c>
      <c r="T147" s="5">
        <v>30362245.181200001</v>
      </c>
      <c r="U147" s="6">
        <f t="shared" si="5"/>
        <v>137376094.3515</v>
      </c>
    </row>
    <row r="148" spans="1:21" ht="24.95" customHeight="1">
      <c r="A148" s="128"/>
      <c r="B148" s="126"/>
      <c r="C148" s="1">
        <v>17</v>
      </c>
      <c r="D148" s="5" t="s">
        <v>131</v>
      </c>
      <c r="E148" s="5">
        <v>106076411.9912</v>
      </c>
      <c r="F148" s="5">
        <v>7618007.0794000002</v>
      </c>
      <c r="G148" s="5">
        <v>275470.6617</v>
      </c>
      <c r="H148" s="5">
        <v>-6066891.2400000002</v>
      </c>
      <c r="I148" s="5">
        <v>30697956.269400001</v>
      </c>
      <c r="J148" s="6">
        <f t="shared" si="4"/>
        <v>138600954.7617</v>
      </c>
      <c r="K148" s="12"/>
      <c r="L148" s="123"/>
      <c r="M148" s="126"/>
      <c r="N148" s="13">
        <v>4</v>
      </c>
      <c r="O148" s="5" t="s">
        <v>329</v>
      </c>
      <c r="P148" s="5">
        <v>120831511.191</v>
      </c>
      <c r="Q148" s="5">
        <v>8677662.5490000006</v>
      </c>
      <c r="R148" s="5">
        <v>313788.29389999999</v>
      </c>
      <c r="S148" s="5">
        <v>-3018317.48</v>
      </c>
      <c r="T148" s="5">
        <v>34617835.025399998</v>
      </c>
      <c r="U148" s="6">
        <f t="shared" si="5"/>
        <v>161422479.57929999</v>
      </c>
    </row>
    <row r="149" spans="1:21" ht="24.95" customHeight="1">
      <c r="A149" s="128"/>
      <c r="B149" s="126"/>
      <c r="C149" s="1">
        <v>18</v>
      </c>
      <c r="D149" s="5" t="s">
        <v>132</v>
      </c>
      <c r="E149" s="5">
        <v>99404377.048800007</v>
      </c>
      <c r="F149" s="5">
        <v>7138846.7413999997</v>
      </c>
      <c r="G149" s="5">
        <v>258144.00210000001</v>
      </c>
      <c r="H149" s="5">
        <v>-6066891.2400000002</v>
      </c>
      <c r="I149" s="5">
        <v>31112144.6175</v>
      </c>
      <c r="J149" s="6">
        <f t="shared" si="4"/>
        <v>131846621.16980001</v>
      </c>
      <c r="K149" s="12"/>
      <c r="L149" s="123"/>
      <c r="M149" s="126"/>
      <c r="N149" s="13">
        <v>5</v>
      </c>
      <c r="O149" s="5" t="s">
        <v>330</v>
      </c>
      <c r="P149" s="5">
        <v>86278898.893299997</v>
      </c>
      <c r="Q149" s="5">
        <v>6196224.4973999998</v>
      </c>
      <c r="R149" s="5">
        <v>224058.3455</v>
      </c>
      <c r="S149" s="5">
        <v>-3018317.48</v>
      </c>
      <c r="T149" s="5">
        <v>26463021.4153</v>
      </c>
      <c r="U149" s="6">
        <f t="shared" si="5"/>
        <v>116143885.6715</v>
      </c>
    </row>
    <row r="150" spans="1:21" ht="24.95" customHeight="1">
      <c r="A150" s="128"/>
      <c r="B150" s="126"/>
      <c r="C150" s="1">
        <v>19</v>
      </c>
      <c r="D150" s="5" t="s">
        <v>133</v>
      </c>
      <c r="E150" s="5">
        <v>116420823.1365</v>
      </c>
      <c r="F150" s="5">
        <v>8360903.5996000003</v>
      </c>
      <c r="G150" s="5">
        <v>302334.14370000002</v>
      </c>
      <c r="H150" s="5">
        <v>-6066891.2400000002</v>
      </c>
      <c r="I150" s="5">
        <v>36604872.611599997</v>
      </c>
      <c r="J150" s="6">
        <f t="shared" si="4"/>
        <v>155622042.25139999</v>
      </c>
      <c r="K150" s="12"/>
      <c r="L150" s="123"/>
      <c r="M150" s="126"/>
      <c r="N150" s="13">
        <v>6</v>
      </c>
      <c r="O150" s="5" t="s">
        <v>683</v>
      </c>
      <c r="P150" s="5">
        <v>81131008.909299999</v>
      </c>
      <c r="Q150" s="5">
        <v>5826522.4910000004</v>
      </c>
      <c r="R150" s="5">
        <v>210689.7499</v>
      </c>
      <c r="S150" s="5">
        <v>-3018317.48</v>
      </c>
      <c r="T150" s="5">
        <v>27329450.979600001</v>
      </c>
      <c r="U150" s="6">
        <f t="shared" si="5"/>
        <v>111479354.64979999</v>
      </c>
    </row>
    <row r="151" spans="1:21" ht="24.95" customHeight="1">
      <c r="A151" s="128"/>
      <c r="B151" s="126"/>
      <c r="C151" s="1">
        <v>20</v>
      </c>
      <c r="D151" s="5" t="s">
        <v>134</v>
      </c>
      <c r="E151" s="5">
        <v>80688682.2086</v>
      </c>
      <c r="F151" s="5">
        <v>5794756.2588</v>
      </c>
      <c r="G151" s="5">
        <v>209541.06820000001</v>
      </c>
      <c r="H151" s="5">
        <v>-6066891.2400000002</v>
      </c>
      <c r="I151" s="5">
        <v>24835488.778200001</v>
      </c>
      <c r="J151" s="6">
        <f t="shared" si="4"/>
        <v>105461577.07380001</v>
      </c>
      <c r="K151" s="12"/>
      <c r="L151" s="123"/>
      <c r="M151" s="126"/>
      <c r="N151" s="13">
        <v>7</v>
      </c>
      <c r="O151" s="5" t="s">
        <v>331</v>
      </c>
      <c r="P151" s="5">
        <v>92699464.652700007</v>
      </c>
      <c r="Q151" s="5">
        <v>6657325.2688999996</v>
      </c>
      <c r="R151" s="5">
        <v>240731.96280000001</v>
      </c>
      <c r="S151" s="5">
        <v>-3018317.48</v>
      </c>
      <c r="T151" s="5">
        <v>28433242.576499999</v>
      </c>
      <c r="U151" s="6">
        <f t="shared" si="5"/>
        <v>125012446.9809</v>
      </c>
    </row>
    <row r="152" spans="1:21" ht="24.95" customHeight="1">
      <c r="A152" s="128"/>
      <c r="B152" s="126"/>
      <c r="C152" s="1">
        <v>21</v>
      </c>
      <c r="D152" s="5" t="s">
        <v>135</v>
      </c>
      <c r="E152" s="5">
        <v>110327518.2395</v>
      </c>
      <c r="F152" s="5">
        <v>7923305.4665999999</v>
      </c>
      <c r="G152" s="5">
        <v>286510.39270000003</v>
      </c>
      <c r="H152" s="5">
        <v>-6066891.2400000002</v>
      </c>
      <c r="I152" s="5">
        <v>33714663.604900002</v>
      </c>
      <c r="J152" s="6">
        <f t="shared" si="4"/>
        <v>146185106.4637</v>
      </c>
      <c r="K152" s="12"/>
      <c r="L152" s="123"/>
      <c r="M152" s="126"/>
      <c r="N152" s="13">
        <v>8</v>
      </c>
      <c r="O152" s="5" t="s">
        <v>684</v>
      </c>
      <c r="P152" s="5">
        <v>145052308.33070001</v>
      </c>
      <c r="Q152" s="5">
        <v>10417108.6767</v>
      </c>
      <c r="R152" s="5">
        <v>376687.47100000002</v>
      </c>
      <c r="S152" s="5">
        <v>-3018317.48</v>
      </c>
      <c r="T152" s="5">
        <v>42708753.412299998</v>
      </c>
      <c r="U152" s="6">
        <f t="shared" si="5"/>
        <v>195536540.41069999</v>
      </c>
    </row>
    <row r="153" spans="1:21" ht="24.95" customHeight="1">
      <c r="A153" s="128"/>
      <c r="B153" s="126"/>
      <c r="C153" s="1">
        <v>22</v>
      </c>
      <c r="D153" s="5" t="s">
        <v>136</v>
      </c>
      <c r="E153" s="5">
        <v>107427904.9138</v>
      </c>
      <c r="F153" s="5">
        <v>7715066.1942999996</v>
      </c>
      <c r="G153" s="5">
        <v>278980.36420000001</v>
      </c>
      <c r="H153" s="5">
        <v>-6066891.2400000002</v>
      </c>
      <c r="I153" s="5">
        <v>31867645.872099999</v>
      </c>
      <c r="J153" s="6">
        <f t="shared" si="4"/>
        <v>141222706.10440001</v>
      </c>
      <c r="K153" s="12"/>
      <c r="L153" s="123"/>
      <c r="M153" s="126"/>
      <c r="N153" s="13">
        <v>9</v>
      </c>
      <c r="O153" s="5" t="s">
        <v>61</v>
      </c>
      <c r="P153" s="5">
        <v>134426436.0237</v>
      </c>
      <c r="Q153" s="5">
        <v>9653998.6795000006</v>
      </c>
      <c r="R153" s="5">
        <v>349093.06030000001</v>
      </c>
      <c r="S153" s="5">
        <v>-3018317.48</v>
      </c>
      <c r="T153" s="5">
        <v>33607269.7249</v>
      </c>
      <c r="U153" s="6">
        <f t="shared" si="5"/>
        <v>175018480.00840002</v>
      </c>
    </row>
    <row r="154" spans="1:21" ht="24.95" customHeight="1">
      <c r="A154" s="128"/>
      <c r="B154" s="127"/>
      <c r="C154" s="1">
        <v>23</v>
      </c>
      <c r="D154" s="5" t="s">
        <v>685</v>
      </c>
      <c r="E154" s="5">
        <v>113785159.9928</v>
      </c>
      <c r="F154" s="5">
        <v>8171620.2319</v>
      </c>
      <c r="G154" s="5">
        <v>295489.56949999998</v>
      </c>
      <c r="H154" s="5">
        <v>-6066891.2400000002</v>
      </c>
      <c r="I154" s="5">
        <v>34566815.267899998</v>
      </c>
      <c r="J154" s="6">
        <f t="shared" si="4"/>
        <v>150752193.82210001</v>
      </c>
      <c r="K154" s="12"/>
      <c r="L154" s="123"/>
      <c r="M154" s="126"/>
      <c r="N154" s="13">
        <v>10</v>
      </c>
      <c r="O154" s="5" t="s">
        <v>495</v>
      </c>
      <c r="P154" s="5">
        <v>102834176.9086</v>
      </c>
      <c r="Q154" s="5">
        <v>7385162.0071999999</v>
      </c>
      <c r="R154" s="5">
        <v>267050.87609999999</v>
      </c>
      <c r="S154" s="5">
        <v>-3018317.48</v>
      </c>
      <c r="T154" s="5">
        <v>30977422.447000001</v>
      </c>
      <c r="U154" s="6">
        <f t="shared" si="5"/>
        <v>138445494.75890002</v>
      </c>
    </row>
    <row r="155" spans="1:21" ht="24.95" customHeight="1">
      <c r="A155" s="1"/>
      <c r="B155" s="111" t="s">
        <v>475</v>
      </c>
      <c r="C155" s="112"/>
      <c r="D155" s="113"/>
      <c r="E155" s="15">
        <v>2434294499.8289995</v>
      </c>
      <c r="F155" s="15">
        <v>174821832.53579998</v>
      </c>
      <c r="G155" s="15">
        <v>6321638.374499999</v>
      </c>
      <c r="H155" s="15">
        <v>-139538498.51999995</v>
      </c>
      <c r="I155" s="15">
        <v>725681296.67260003</v>
      </c>
      <c r="J155" s="8">
        <f t="shared" si="4"/>
        <v>3201580768.8918991</v>
      </c>
      <c r="K155" s="12"/>
      <c r="L155" s="123"/>
      <c r="M155" s="126"/>
      <c r="N155" s="13">
        <v>11</v>
      </c>
      <c r="O155" s="5" t="s">
        <v>680</v>
      </c>
      <c r="P155" s="5">
        <v>98432179.666199997</v>
      </c>
      <c r="Q155" s="5">
        <v>7069027.199</v>
      </c>
      <c r="R155" s="5">
        <v>255619.29519999999</v>
      </c>
      <c r="S155" s="5">
        <v>-3018317.48</v>
      </c>
      <c r="T155" s="5">
        <v>30960947.945500001</v>
      </c>
      <c r="U155" s="6">
        <f t="shared" si="5"/>
        <v>133699456.6259</v>
      </c>
    </row>
    <row r="156" spans="1:21" ht="24.95" customHeight="1">
      <c r="A156" s="128">
        <v>8</v>
      </c>
      <c r="B156" s="125" t="s">
        <v>30</v>
      </c>
      <c r="C156" s="1">
        <v>1</v>
      </c>
      <c r="D156" s="5" t="s">
        <v>137</v>
      </c>
      <c r="E156" s="5">
        <v>95556747.126699999</v>
      </c>
      <c r="F156" s="5">
        <v>6862524.4994000001</v>
      </c>
      <c r="G156" s="5">
        <v>248152.06200000001</v>
      </c>
      <c r="H156" s="5">
        <v>0</v>
      </c>
      <c r="I156" s="5">
        <v>26114782.133400001</v>
      </c>
      <c r="J156" s="6">
        <f t="shared" si="4"/>
        <v>128782205.8215</v>
      </c>
      <c r="K156" s="12"/>
      <c r="L156" s="123"/>
      <c r="M156" s="126"/>
      <c r="N156" s="13">
        <v>12</v>
      </c>
      <c r="O156" s="5" t="s">
        <v>332</v>
      </c>
      <c r="P156" s="5">
        <v>104577125.8396</v>
      </c>
      <c r="Q156" s="5">
        <v>7510334.0132999998</v>
      </c>
      <c r="R156" s="5">
        <v>271577.15379999997</v>
      </c>
      <c r="S156" s="5">
        <v>-3018317.48</v>
      </c>
      <c r="T156" s="5">
        <v>29035886.300000001</v>
      </c>
      <c r="U156" s="6">
        <f t="shared" si="5"/>
        <v>138376605.8267</v>
      </c>
    </row>
    <row r="157" spans="1:21" ht="24.95" customHeight="1">
      <c r="A157" s="128"/>
      <c r="B157" s="126"/>
      <c r="C157" s="1">
        <v>2</v>
      </c>
      <c r="D157" s="5" t="s">
        <v>686</v>
      </c>
      <c r="E157" s="5">
        <v>92399883.606099993</v>
      </c>
      <c r="F157" s="5">
        <v>6635810.4901999999</v>
      </c>
      <c r="G157" s="5">
        <v>239953.9785</v>
      </c>
      <c r="H157" s="5">
        <v>0</v>
      </c>
      <c r="I157" s="5">
        <v>28564055.954300001</v>
      </c>
      <c r="J157" s="6">
        <f t="shared" si="4"/>
        <v>127839704.02909999</v>
      </c>
      <c r="K157" s="12"/>
      <c r="L157" s="124"/>
      <c r="M157" s="127"/>
      <c r="N157" s="13">
        <v>13</v>
      </c>
      <c r="O157" s="5" t="s">
        <v>333</v>
      </c>
      <c r="P157" s="5">
        <v>83950879.143099993</v>
      </c>
      <c r="Q157" s="5">
        <v>6029034.9157999996</v>
      </c>
      <c r="R157" s="5">
        <v>218012.69289999999</v>
      </c>
      <c r="S157" s="5">
        <v>-3018317.48</v>
      </c>
      <c r="T157" s="5">
        <v>26052192.5733</v>
      </c>
      <c r="U157" s="6">
        <f t="shared" si="5"/>
        <v>113231801.8451</v>
      </c>
    </row>
    <row r="158" spans="1:21" ht="24.95" customHeight="1">
      <c r="A158" s="128"/>
      <c r="B158" s="126"/>
      <c r="C158" s="1">
        <v>3</v>
      </c>
      <c r="D158" s="5" t="s">
        <v>138</v>
      </c>
      <c r="E158" s="5">
        <v>129633033.82170001</v>
      </c>
      <c r="F158" s="5">
        <v>9309754.6460999995</v>
      </c>
      <c r="G158" s="5">
        <v>336645.0367</v>
      </c>
      <c r="H158" s="5">
        <v>0</v>
      </c>
      <c r="I158" s="5">
        <v>37085249.555399999</v>
      </c>
      <c r="J158" s="6">
        <f t="shared" si="4"/>
        <v>176364683.05990005</v>
      </c>
      <c r="K158" s="12"/>
      <c r="L158" s="19"/>
      <c r="M158" s="111" t="s">
        <v>485</v>
      </c>
      <c r="N158" s="112"/>
      <c r="O158" s="113"/>
      <c r="P158" s="15">
        <v>1341379729.8597</v>
      </c>
      <c r="Q158" s="15">
        <v>96332823.541400015</v>
      </c>
      <c r="R158" s="15">
        <v>3483439.4835000001</v>
      </c>
      <c r="S158" s="15">
        <v>-39238127.239999995</v>
      </c>
      <c r="T158" s="15">
        <v>397835078.64150006</v>
      </c>
      <c r="U158" s="8">
        <f t="shared" si="5"/>
        <v>1799792944.2860999</v>
      </c>
    </row>
    <row r="159" spans="1:21" ht="24.95" customHeight="1">
      <c r="A159" s="128"/>
      <c r="B159" s="126"/>
      <c r="C159" s="1">
        <v>4</v>
      </c>
      <c r="D159" s="5" t="s">
        <v>139</v>
      </c>
      <c r="E159" s="5">
        <v>74672547.189300001</v>
      </c>
      <c r="F159" s="5">
        <v>5362700.1748000002</v>
      </c>
      <c r="G159" s="5">
        <v>193917.72029999999</v>
      </c>
      <c r="H159" s="5">
        <v>0</v>
      </c>
      <c r="I159" s="5">
        <v>24745008.095400002</v>
      </c>
      <c r="J159" s="6">
        <f t="shared" si="4"/>
        <v>104974173.1798</v>
      </c>
      <c r="K159" s="12"/>
      <c r="L159" s="122">
        <v>26</v>
      </c>
      <c r="M159" s="125" t="s">
        <v>687</v>
      </c>
      <c r="N159" s="13">
        <v>1</v>
      </c>
      <c r="O159" s="5" t="s">
        <v>688</v>
      </c>
      <c r="P159" s="5">
        <v>92310230.650399998</v>
      </c>
      <c r="Q159" s="5">
        <v>6629371.9535999997</v>
      </c>
      <c r="R159" s="5">
        <v>239721.158</v>
      </c>
      <c r="S159" s="5">
        <v>0</v>
      </c>
      <c r="T159" s="5">
        <v>28409440.729699999</v>
      </c>
      <c r="U159" s="6">
        <f t="shared" si="5"/>
        <v>127588764.49170001</v>
      </c>
    </row>
    <row r="160" spans="1:21" ht="24.95" customHeight="1">
      <c r="A160" s="128"/>
      <c r="B160" s="126"/>
      <c r="C160" s="1">
        <v>5</v>
      </c>
      <c r="D160" s="5" t="s">
        <v>689</v>
      </c>
      <c r="E160" s="5">
        <v>103352871.9633</v>
      </c>
      <c r="F160" s="5">
        <v>7422412.7259999998</v>
      </c>
      <c r="G160" s="5">
        <v>268397.87939999998</v>
      </c>
      <c r="H160" s="5">
        <v>0</v>
      </c>
      <c r="I160" s="5">
        <v>31017852.187399998</v>
      </c>
      <c r="J160" s="6">
        <f t="shared" si="4"/>
        <v>142061534.7561</v>
      </c>
      <c r="K160" s="12"/>
      <c r="L160" s="123"/>
      <c r="M160" s="126"/>
      <c r="N160" s="13">
        <v>2</v>
      </c>
      <c r="O160" s="5" t="s">
        <v>334</v>
      </c>
      <c r="P160" s="5">
        <v>79254627.043799996</v>
      </c>
      <c r="Q160" s="5">
        <v>5691767.8356999997</v>
      </c>
      <c r="R160" s="5">
        <v>205816.95920000001</v>
      </c>
      <c r="S160" s="5">
        <v>0</v>
      </c>
      <c r="T160" s="5">
        <v>23532083.8191</v>
      </c>
      <c r="U160" s="6">
        <f t="shared" si="5"/>
        <v>108684295.65779999</v>
      </c>
    </row>
    <row r="161" spans="1:21" ht="24.95" customHeight="1">
      <c r="A161" s="128"/>
      <c r="B161" s="126"/>
      <c r="C161" s="1">
        <v>6</v>
      </c>
      <c r="D161" s="5" t="s">
        <v>690</v>
      </c>
      <c r="E161" s="5">
        <v>74454936.166500002</v>
      </c>
      <c r="F161" s="5">
        <v>5347072.1733999997</v>
      </c>
      <c r="G161" s="5">
        <v>193352.60449999999</v>
      </c>
      <c r="H161" s="5">
        <v>0</v>
      </c>
      <c r="I161" s="5">
        <v>23913336.4989</v>
      </c>
      <c r="J161" s="6">
        <f t="shared" si="4"/>
        <v>103908697.44329999</v>
      </c>
      <c r="K161" s="12"/>
      <c r="L161" s="123"/>
      <c r="M161" s="126"/>
      <c r="N161" s="13">
        <v>3</v>
      </c>
      <c r="O161" s="5" t="s">
        <v>691</v>
      </c>
      <c r="P161" s="5">
        <v>90763001.584199995</v>
      </c>
      <c r="Q161" s="5">
        <v>6518255.8086000001</v>
      </c>
      <c r="R161" s="5">
        <v>235703.14679999999</v>
      </c>
      <c r="S161" s="5">
        <v>0</v>
      </c>
      <c r="T161" s="5">
        <v>31980466.584399998</v>
      </c>
      <c r="U161" s="6">
        <f t="shared" si="5"/>
        <v>129497427.12399998</v>
      </c>
    </row>
    <row r="162" spans="1:21" ht="24.95" customHeight="1">
      <c r="A162" s="128"/>
      <c r="B162" s="126"/>
      <c r="C162" s="1">
        <v>7</v>
      </c>
      <c r="D162" s="5" t="s">
        <v>140</v>
      </c>
      <c r="E162" s="5">
        <v>124810628.9597</v>
      </c>
      <c r="F162" s="5">
        <v>8963427.7512999997</v>
      </c>
      <c r="G162" s="5">
        <v>324121.69589999999</v>
      </c>
      <c r="H162" s="5">
        <v>0</v>
      </c>
      <c r="I162" s="5">
        <v>34603543.578699999</v>
      </c>
      <c r="J162" s="6">
        <f t="shared" si="4"/>
        <v>168701721.98559999</v>
      </c>
      <c r="K162" s="12"/>
      <c r="L162" s="123"/>
      <c r="M162" s="126"/>
      <c r="N162" s="13">
        <v>4</v>
      </c>
      <c r="O162" s="5" t="s">
        <v>335</v>
      </c>
      <c r="P162" s="5">
        <v>147748833.7696</v>
      </c>
      <c r="Q162" s="5">
        <v>10610762.944399999</v>
      </c>
      <c r="R162" s="5">
        <v>383690.09889999998</v>
      </c>
      <c r="S162" s="5">
        <v>0</v>
      </c>
      <c r="T162" s="5">
        <v>30932817.5042</v>
      </c>
      <c r="U162" s="6">
        <f t="shared" si="5"/>
        <v>189676104.31710002</v>
      </c>
    </row>
    <row r="163" spans="1:21" ht="24.95" customHeight="1">
      <c r="A163" s="128"/>
      <c r="B163" s="126"/>
      <c r="C163" s="1">
        <v>8</v>
      </c>
      <c r="D163" s="5" t="s">
        <v>692</v>
      </c>
      <c r="E163" s="5">
        <v>82595372.476099998</v>
      </c>
      <c r="F163" s="5">
        <v>5931687.5489999996</v>
      </c>
      <c r="G163" s="5">
        <v>214492.56709999999</v>
      </c>
      <c r="H163" s="5">
        <v>0</v>
      </c>
      <c r="I163" s="5">
        <v>26484909.265900001</v>
      </c>
      <c r="J163" s="6">
        <f t="shared" si="4"/>
        <v>115226461.8581</v>
      </c>
      <c r="K163" s="12"/>
      <c r="L163" s="123"/>
      <c r="M163" s="126"/>
      <c r="N163" s="13">
        <v>5</v>
      </c>
      <c r="O163" s="5" t="s">
        <v>336</v>
      </c>
      <c r="P163" s="5">
        <v>88687079.980599999</v>
      </c>
      <c r="Q163" s="5">
        <v>6369170.9632999999</v>
      </c>
      <c r="R163" s="5">
        <v>230312.1698</v>
      </c>
      <c r="S163" s="5">
        <v>0</v>
      </c>
      <c r="T163" s="5">
        <v>29343125.023400001</v>
      </c>
      <c r="U163" s="6">
        <f t="shared" si="5"/>
        <v>124629688.13710001</v>
      </c>
    </row>
    <row r="164" spans="1:21" ht="24.95" customHeight="1">
      <c r="A164" s="128"/>
      <c r="B164" s="126"/>
      <c r="C164" s="1">
        <v>9</v>
      </c>
      <c r="D164" s="5" t="s">
        <v>693</v>
      </c>
      <c r="E164" s="5">
        <v>98094529.254199997</v>
      </c>
      <c r="F164" s="5">
        <v>7044778.4222999997</v>
      </c>
      <c r="G164" s="5">
        <v>254742.44820000001</v>
      </c>
      <c r="H164" s="5">
        <v>0</v>
      </c>
      <c r="I164" s="5">
        <v>29512922.631700002</v>
      </c>
      <c r="J164" s="6">
        <f t="shared" si="4"/>
        <v>134906972.75639999</v>
      </c>
      <c r="K164" s="12"/>
      <c r="L164" s="123"/>
      <c r="M164" s="126"/>
      <c r="N164" s="13">
        <v>6</v>
      </c>
      <c r="O164" s="5" t="s">
        <v>694</v>
      </c>
      <c r="P164" s="5">
        <v>93406291.697799996</v>
      </c>
      <c r="Q164" s="5">
        <v>6708086.9164000005</v>
      </c>
      <c r="R164" s="5">
        <v>242567.5275</v>
      </c>
      <c r="S164" s="5">
        <v>0</v>
      </c>
      <c r="T164" s="5">
        <v>30180546.544</v>
      </c>
      <c r="U164" s="6">
        <f t="shared" si="5"/>
        <v>130537492.6857</v>
      </c>
    </row>
    <row r="165" spans="1:21" ht="24.95" customHeight="1">
      <c r="A165" s="128"/>
      <c r="B165" s="126"/>
      <c r="C165" s="1">
        <v>10</v>
      </c>
      <c r="D165" s="5" t="s">
        <v>141</v>
      </c>
      <c r="E165" s="5">
        <v>83612054.4965</v>
      </c>
      <c r="F165" s="5">
        <v>6004701.8099999996</v>
      </c>
      <c r="G165" s="5">
        <v>217132.7965</v>
      </c>
      <c r="H165" s="5">
        <v>0</v>
      </c>
      <c r="I165" s="5">
        <v>25821988.248799998</v>
      </c>
      <c r="J165" s="6">
        <f t="shared" si="4"/>
        <v>115655877.35179999</v>
      </c>
      <c r="K165" s="12"/>
      <c r="L165" s="123"/>
      <c r="M165" s="126"/>
      <c r="N165" s="13">
        <v>7</v>
      </c>
      <c r="O165" s="5" t="s">
        <v>337</v>
      </c>
      <c r="P165" s="5">
        <v>88473288.725199997</v>
      </c>
      <c r="Q165" s="5">
        <v>6353817.2832000004</v>
      </c>
      <c r="R165" s="5">
        <v>229756.9736</v>
      </c>
      <c r="S165" s="5">
        <v>0</v>
      </c>
      <c r="T165" s="5">
        <v>28057920.092900001</v>
      </c>
      <c r="U165" s="6">
        <f t="shared" si="5"/>
        <v>123114783.0749</v>
      </c>
    </row>
    <row r="166" spans="1:21" ht="24.95" customHeight="1">
      <c r="A166" s="128"/>
      <c r="B166" s="126"/>
      <c r="C166" s="1">
        <v>11</v>
      </c>
      <c r="D166" s="5" t="s">
        <v>142</v>
      </c>
      <c r="E166" s="5">
        <v>120468044.9033</v>
      </c>
      <c r="F166" s="5">
        <v>8651559.7737000007</v>
      </c>
      <c r="G166" s="5">
        <v>312844.40549999999</v>
      </c>
      <c r="H166" s="5">
        <v>0</v>
      </c>
      <c r="I166" s="5">
        <v>37493946.403099999</v>
      </c>
      <c r="J166" s="6">
        <f t="shared" si="4"/>
        <v>166926395.48559999</v>
      </c>
      <c r="K166" s="12"/>
      <c r="L166" s="123"/>
      <c r="M166" s="126"/>
      <c r="N166" s="13">
        <v>8</v>
      </c>
      <c r="O166" s="5" t="s">
        <v>338</v>
      </c>
      <c r="P166" s="5">
        <v>79056488.930800006</v>
      </c>
      <c r="Q166" s="5">
        <v>5677538.3051000005</v>
      </c>
      <c r="R166" s="5">
        <v>205302.41279999999</v>
      </c>
      <c r="S166" s="5">
        <v>0</v>
      </c>
      <c r="T166" s="5">
        <v>25700322.027100001</v>
      </c>
      <c r="U166" s="6">
        <f t="shared" si="5"/>
        <v>110639651.6758</v>
      </c>
    </row>
    <row r="167" spans="1:21" ht="24.95" customHeight="1">
      <c r="A167" s="128"/>
      <c r="B167" s="126"/>
      <c r="C167" s="1">
        <v>12</v>
      </c>
      <c r="D167" s="5" t="s">
        <v>143</v>
      </c>
      <c r="E167" s="5">
        <v>85317393.243499994</v>
      </c>
      <c r="F167" s="5">
        <v>6127172.7948000003</v>
      </c>
      <c r="G167" s="5">
        <v>221561.40400000001</v>
      </c>
      <c r="H167" s="5">
        <v>0</v>
      </c>
      <c r="I167" s="5">
        <v>27415557.082899999</v>
      </c>
      <c r="J167" s="6">
        <f t="shared" si="4"/>
        <v>119081684.52519999</v>
      </c>
      <c r="K167" s="12"/>
      <c r="L167" s="123"/>
      <c r="M167" s="126"/>
      <c r="N167" s="13">
        <v>9</v>
      </c>
      <c r="O167" s="5" t="s">
        <v>339</v>
      </c>
      <c r="P167" s="5">
        <v>85306502.586999997</v>
      </c>
      <c r="Q167" s="5">
        <v>6126390.6689999998</v>
      </c>
      <c r="R167" s="5">
        <v>221533.122</v>
      </c>
      <c r="S167" s="5">
        <v>0</v>
      </c>
      <c r="T167" s="5">
        <v>27716154.945300002</v>
      </c>
      <c r="U167" s="6">
        <f t="shared" si="5"/>
        <v>119370581.32329999</v>
      </c>
    </row>
    <row r="168" spans="1:21" ht="24.95" customHeight="1">
      <c r="A168" s="128"/>
      <c r="B168" s="126"/>
      <c r="C168" s="1">
        <v>13</v>
      </c>
      <c r="D168" s="5" t="s">
        <v>144</v>
      </c>
      <c r="E168" s="5">
        <v>98436399.783999994</v>
      </c>
      <c r="F168" s="5">
        <v>7069330.2719000001</v>
      </c>
      <c r="G168" s="5">
        <v>255630.25440000001</v>
      </c>
      <c r="H168" s="5">
        <v>0</v>
      </c>
      <c r="I168" s="5">
        <v>33287586.245499998</v>
      </c>
      <c r="J168" s="6">
        <f t="shared" si="4"/>
        <v>139048946.55579999</v>
      </c>
      <c r="K168" s="12"/>
      <c r="L168" s="123"/>
      <c r="M168" s="126"/>
      <c r="N168" s="13">
        <v>10</v>
      </c>
      <c r="O168" s="5" t="s">
        <v>340</v>
      </c>
      <c r="P168" s="5">
        <v>93946422.562999994</v>
      </c>
      <c r="Q168" s="5">
        <v>6746877.0741999997</v>
      </c>
      <c r="R168" s="5">
        <v>243970.19760000001</v>
      </c>
      <c r="S168" s="5">
        <v>0</v>
      </c>
      <c r="T168" s="5">
        <v>29639343.02</v>
      </c>
      <c r="U168" s="6">
        <f t="shared" si="5"/>
        <v>130576612.8548</v>
      </c>
    </row>
    <row r="169" spans="1:21" ht="24.95" customHeight="1">
      <c r="A169" s="128"/>
      <c r="B169" s="126"/>
      <c r="C169" s="1">
        <v>14</v>
      </c>
      <c r="D169" s="5" t="s">
        <v>145</v>
      </c>
      <c r="E169" s="5">
        <v>87012648.572699994</v>
      </c>
      <c r="F169" s="5">
        <v>6248919.6266999999</v>
      </c>
      <c r="G169" s="5">
        <v>225963.82579999999</v>
      </c>
      <c r="H169" s="5">
        <v>0</v>
      </c>
      <c r="I169" s="5">
        <v>25458063.281599998</v>
      </c>
      <c r="J169" s="6">
        <f t="shared" si="4"/>
        <v>118945595.30679999</v>
      </c>
      <c r="K169" s="12"/>
      <c r="L169" s="123"/>
      <c r="M169" s="126"/>
      <c r="N169" s="13">
        <v>11</v>
      </c>
      <c r="O169" s="5" t="s">
        <v>695</v>
      </c>
      <c r="P169" s="5">
        <v>91766368.214599997</v>
      </c>
      <c r="Q169" s="5">
        <v>6590313.8086000001</v>
      </c>
      <c r="R169" s="5">
        <v>238308.79740000001</v>
      </c>
      <c r="S169" s="5">
        <v>0</v>
      </c>
      <c r="T169" s="5">
        <v>26937718.600499999</v>
      </c>
      <c r="U169" s="6">
        <f t="shared" si="5"/>
        <v>125532709.42109999</v>
      </c>
    </row>
    <row r="170" spans="1:21" ht="24.95" customHeight="1">
      <c r="A170" s="128"/>
      <c r="B170" s="126"/>
      <c r="C170" s="1">
        <v>15</v>
      </c>
      <c r="D170" s="5" t="s">
        <v>146</v>
      </c>
      <c r="E170" s="5">
        <v>80075961.091299996</v>
      </c>
      <c r="F170" s="5">
        <v>5750752.9434000002</v>
      </c>
      <c r="G170" s="5">
        <v>207949.88800000001</v>
      </c>
      <c r="H170" s="5">
        <v>0</v>
      </c>
      <c r="I170" s="5">
        <v>23570408.4452</v>
      </c>
      <c r="J170" s="6">
        <f t="shared" si="4"/>
        <v>109605072.36789998</v>
      </c>
      <c r="K170" s="12"/>
      <c r="L170" s="123"/>
      <c r="M170" s="126"/>
      <c r="N170" s="13">
        <v>12</v>
      </c>
      <c r="O170" s="5" t="s">
        <v>341</v>
      </c>
      <c r="P170" s="5">
        <v>106781257.2538</v>
      </c>
      <c r="Q170" s="5">
        <v>7668626.4028000003</v>
      </c>
      <c r="R170" s="5">
        <v>277301.07990000001</v>
      </c>
      <c r="S170" s="5">
        <v>0</v>
      </c>
      <c r="T170" s="5">
        <v>33384740.166499998</v>
      </c>
      <c r="U170" s="6">
        <f t="shared" si="5"/>
        <v>148111924.903</v>
      </c>
    </row>
    <row r="171" spans="1:21" ht="24.95" customHeight="1">
      <c r="A171" s="128"/>
      <c r="B171" s="126"/>
      <c r="C171" s="1">
        <v>16</v>
      </c>
      <c r="D171" s="5" t="s">
        <v>147</v>
      </c>
      <c r="E171" s="5">
        <v>117333696.11</v>
      </c>
      <c r="F171" s="5">
        <v>8426462.6871000007</v>
      </c>
      <c r="G171" s="5">
        <v>304704.79070000001</v>
      </c>
      <c r="H171" s="5">
        <v>0</v>
      </c>
      <c r="I171" s="5">
        <v>29757520.523800001</v>
      </c>
      <c r="J171" s="6">
        <f t="shared" si="4"/>
        <v>155822384.11160001</v>
      </c>
      <c r="K171" s="12"/>
      <c r="L171" s="123"/>
      <c r="M171" s="126"/>
      <c r="N171" s="13">
        <v>13</v>
      </c>
      <c r="O171" s="5" t="s">
        <v>342</v>
      </c>
      <c r="P171" s="5">
        <v>109383630.06659999</v>
      </c>
      <c r="Q171" s="5">
        <v>7855518.9846999999</v>
      </c>
      <c r="R171" s="5">
        <v>284059.20209999999</v>
      </c>
      <c r="S171" s="5">
        <v>0</v>
      </c>
      <c r="T171" s="5">
        <v>31558719.347399998</v>
      </c>
      <c r="U171" s="6">
        <f t="shared" si="5"/>
        <v>149081927.60079998</v>
      </c>
    </row>
    <row r="172" spans="1:21" ht="24.95" customHeight="1">
      <c r="A172" s="128"/>
      <c r="B172" s="126"/>
      <c r="C172" s="1">
        <v>17</v>
      </c>
      <c r="D172" s="5" t="s">
        <v>148</v>
      </c>
      <c r="E172" s="5">
        <v>120924301.317</v>
      </c>
      <c r="F172" s="5">
        <v>8684326.3851999994</v>
      </c>
      <c r="G172" s="5">
        <v>314029.26130000001</v>
      </c>
      <c r="H172" s="5">
        <v>0</v>
      </c>
      <c r="I172" s="5">
        <v>32813379.027399998</v>
      </c>
      <c r="J172" s="6">
        <f t="shared" si="4"/>
        <v>162736035.99089998</v>
      </c>
      <c r="K172" s="12"/>
      <c r="L172" s="123"/>
      <c r="M172" s="126"/>
      <c r="N172" s="13">
        <v>14</v>
      </c>
      <c r="O172" s="5" t="s">
        <v>696</v>
      </c>
      <c r="P172" s="5">
        <v>121116708.7999</v>
      </c>
      <c r="Q172" s="5">
        <v>8698144.3636000007</v>
      </c>
      <c r="R172" s="5">
        <v>314528.92580000003</v>
      </c>
      <c r="S172" s="5">
        <v>0</v>
      </c>
      <c r="T172" s="5">
        <v>32707218.218800001</v>
      </c>
      <c r="U172" s="6">
        <f t="shared" si="5"/>
        <v>162836600.30809999</v>
      </c>
    </row>
    <row r="173" spans="1:21" ht="24.95" customHeight="1">
      <c r="A173" s="128"/>
      <c r="B173" s="126"/>
      <c r="C173" s="1">
        <v>18</v>
      </c>
      <c r="D173" s="5" t="s">
        <v>149</v>
      </c>
      <c r="E173" s="5">
        <v>67330710.173299998</v>
      </c>
      <c r="F173" s="5">
        <v>4835437.1827999996</v>
      </c>
      <c r="G173" s="5">
        <v>174851.6464</v>
      </c>
      <c r="H173" s="5">
        <v>0</v>
      </c>
      <c r="I173" s="5">
        <v>23292796.944400001</v>
      </c>
      <c r="J173" s="6">
        <f t="shared" si="4"/>
        <v>95633795.946899995</v>
      </c>
      <c r="K173" s="12"/>
      <c r="L173" s="123"/>
      <c r="M173" s="126"/>
      <c r="N173" s="13">
        <v>15</v>
      </c>
      <c r="O173" s="5" t="s">
        <v>343</v>
      </c>
      <c r="P173" s="5">
        <v>142910185.92590001</v>
      </c>
      <c r="Q173" s="5">
        <v>10263269.539999999</v>
      </c>
      <c r="R173" s="5">
        <v>371124.57659999997</v>
      </c>
      <c r="S173" s="5">
        <v>0</v>
      </c>
      <c r="T173" s="5">
        <v>33714553.2249</v>
      </c>
      <c r="U173" s="6">
        <f t="shared" si="5"/>
        <v>187259133.2674</v>
      </c>
    </row>
    <row r="174" spans="1:21" ht="24.95" customHeight="1">
      <c r="A174" s="128"/>
      <c r="B174" s="126"/>
      <c r="C174" s="1">
        <v>19</v>
      </c>
      <c r="D174" s="5" t="s">
        <v>150</v>
      </c>
      <c r="E174" s="5">
        <v>90707563.062700003</v>
      </c>
      <c r="F174" s="5">
        <v>6514274.4234999996</v>
      </c>
      <c r="G174" s="5">
        <v>235559.17809999999</v>
      </c>
      <c r="H174" s="5">
        <v>0</v>
      </c>
      <c r="I174" s="5">
        <v>26330436.5876</v>
      </c>
      <c r="J174" s="6">
        <f t="shared" si="4"/>
        <v>123787833.25190002</v>
      </c>
      <c r="K174" s="12"/>
      <c r="L174" s="123"/>
      <c r="M174" s="126"/>
      <c r="N174" s="13">
        <v>16</v>
      </c>
      <c r="O174" s="5" t="s">
        <v>697</v>
      </c>
      <c r="P174" s="5">
        <v>90509623.261999995</v>
      </c>
      <c r="Q174" s="5">
        <v>6500059.1348999999</v>
      </c>
      <c r="R174" s="5">
        <v>235045.14660000001</v>
      </c>
      <c r="S174" s="5">
        <v>0</v>
      </c>
      <c r="T174" s="5">
        <v>32836365.388999999</v>
      </c>
      <c r="U174" s="6">
        <f t="shared" si="5"/>
        <v>130081092.93249999</v>
      </c>
    </row>
    <row r="175" spans="1:21" ht="24.95" customHeight="1">
      <c r="A175" s="128"/>
      <c r="B175" s="126"/>
      <c r="C175" s="1">
        <v>20</v>
      </c>
      <c r="D175" s="5" t="s">
        <v>698</v>
      </c>
      <c r="E175" s="5">
        <v>107342571.2701</v>
      </c>
      <c r="F175" s="5">
        <v>7708937.8543999996</v>
      </c>
      <c r="G175" s="5">
        <v>278758.76059999998</v>
      </c>
      <c r="H175" s="5">
        <v>0</v>
      </c>
      <c r="I175" s="5">
        <v>28702312.554699998</v>
      </c>
      <c r="J175" s="6">
        <f t="shared" si="4"/>
        <v>144032580.43979999</v>
      </c>
      <c r="K175" s="12"/>
      <c r="L175" s="123"/>
      <c r="M175" s="126"/>
      <c r="N175" s="13">
        <v>17</v>
      </c>
      <c r="O175" s="5" t="s">
        <v>344</v>
      </c>
      <c r="P175" s="5">
        <v>122848791.9298</v>
      </c>
      <c r="Q175" s="5">
        <v>8822536.0289999992</v>
      </c>
      <c r="R175" s="5">
        <v>319026.98599999998</v>
      </c>
      <c r="S175" s="5">
        <v>0</v>
      </c>
      <c r="T175" s="5">
        <v>35647238.365199998</v>
      </c>
      <c r="U175" s="6">
        <f t="shared" si="5"/>
        <v>167637593.31</v>
      </c>
    </row>
    <row r="176" spans="1:21" ht="24.95" customHeight="1">
      <c r="A176" s="128"/>
      <c r="B176" s="126"/>
      <c r="C176" s="1">
        <v>21</v>
      </c>
      <c r="D176" s="5" t="s">
        <v>699</v>
      </c>
      <c r="E176" s="5">
        <v>156316433.9817</v>
      </c>
      <c r="F176" s="5">
        <v>11226055.6174</v>
      </c>
      <c r="G176" s="5">
        <v>405939.36670000001</v>
      </c>
      <c r="H176" s="5">
        <v>0</v>
      </c>
      <c r="I176" s="5">
        <v>53334018.029200003</v>
      </c>
      <c r="J176" s="6">
        <f t="shared" si="4"/>
        <v>221282446.995</v>
      </c>
      <c r="K176" s="12"/>
      <c r="L176" s="123"/>
      <c r="M176" s="126"/>
      <c r="N176" s="13">
        <v>18</v>
      </c>
      <c r="O176" s="5" t="s">
        <v>345</v>
      </c>
      <c r="P176" s="5">
        <v>82981719.448899999</v>
      </c>
      <c r="Q176" s="5">
        <v>5959433.5286999997</v>
      </c>
      <c r="R176" s="5">
        <v>215495.87450000001</v>
      </c>
      <c r="S176" s="5">
        <v>0</v>
      </c>
      <c r="T176" s="5">
        <v>26519330.869600002</v>
      </c>
      <c r="U176" s="6">
        <f t="shared" si="5"/>
        <v>115675979.7217</v>
      </c>
    </row>
    <row r="177" spans="1:21" ht="24.95" customHeight="1">
      <c r="A177" s="128"/>
      <c r="B177" s="126"/>
      <c r="C177" s="1">
        <v>22</v>
      </c>
      <c r="D177" s="5" t="s">
        <v>151</v>
      </c>
      <c r="E177" s="5">
        <v>97613219.115600005</v>
      </c>
      <c r="F177" s="5">
        <v>7010212.5469000004</v>
      </c>
      <c r="G177" s="5">
        <v>253492.5301</v>
      </c>
      <c r="H177" s="5">
        <v>0</v>
      </c>
      <c r="I177" s="5">
        <v>28000628.004799999</v>
      </c>
      <c r="J177" s="6">
        <f t="shared" si="4"/>
        <v>132877552.1974</v>
      </c>
      <c r="K177" s="12"/>
      <c r="L177" s="123"/>
      <c r="M177" s="126"/>
      <c r="N177" s="13">
        <v>19</v>
      </c>
      <c r="O177" s="5" t="s">
        <v>700</v>
      </c>
      <c r="P177" s="5">
        <v>95502401.577199996</v>
      </c>
      <c r="Q177" s="5">
        <v>6858621.6074000001</v>
      </c>
      <c r="R177" s="5">
        <v>248010.93160000001</v>
      </c>
      <c r="S177" s="5">
        <v>0</v>
      </c>
      <c r="T177" s="5">
        <v>30036152.384300001</v>
      </c>
      <c r="U177" s="6">
        <f t="shared" si="5"/>
        <v>132645186.50049999</v>
      </c>
    </row>
    <row r="178" spans="1:21" ht="24.95" customHeight="1">
      <c r="A178" s="128"/>
      <c r="B178" s="126"/>
      <c r="C178" s="1">
        <v>23</v>
      </c>
      <c r="D178" s="5" t="s">
        <v>152</v>
      </c>
      <c r="E178" s="5">
        <v>90899311.418500006</v>
      </c>
      <c r="F178" s="5">
        <v>6528045.0658</v>
      </c>
      <c r="G178" s="5">
        <v>236057.13089999999</v>
      </c>
      <c r="H178" s="5">
        <v>0</v>
      </c>
      <c r="I178" s="5">
        <v>27179099.532699998</v>
      </c>
      <c r="J178" s="6">
        <f t="shared" si="4"/>
        <v>124842513.1479</v>
      </c>
      <c r="K178" s="12"/>
      <c r="L178" s="123"/>
      <c r="M178" s="126"/>
      <c r="N178" s="13">
        <v>20</v>
      </c>
      <c r="O178" s="5" t="s">
        <v>701</v>
      </c>
      <c r="P178" s="5">
        <v>110151324.5772</v>
      </c>
      <c r="Q178" s="5">
        <v>7910651.9035</v>
      </c>
      <c r="R178" s="5">
        <v>286052.83399999997</v>
      </c>
      <c r="S178" s="5">
        <v>0</v>
      </c>
      <c r="T178" s="5">
        <v>31576550.572500002</v>
      </c>
      <c r="U178" s="6">
        <f t="shared" si="5"/>
        <v>149924579.8872</v>
      </c>
    </row>
    <row r="179" spans="1:21" ht="24.95" customHeight="1">
      <c r="A179" s="128"/>
      <c r="B179" s="126"/>
      <c r="C179" s="1">
        <v>24</v>
      </c>
      <c r="D179" s="5" t="s">
        <v>153</v>
      </c>
      <c r="E179" s="5">
        <v>88726346.433200002</v>
      </c>
      <c r="F179" s="5">
        <v>6371990.9315999998</v>
      </c>
      <c r="G179" s="5">
        <v>230414.14110000001</v>
      </c>
      <c r="H179" s="5">
        <v>0</v>
      </c>
      <c r="I179" s="5">
        <v>26739585.676399998</v>
      </c>
      <c r="J179" s="6">
        <f t="shared" si="4"/>
        <v>122068337.1823</v>
      </c>
      <c r="K179" s="12"/>
      <c r="L179" s="123"/>
      <c r="M179" s="126"/>
      <c r="N179" s="13">
        <v>21</v>
      </c>
      <c r="O179" s="5" t="s">
        <v>702</v>
      </c>
      <c r="P179" s="5">
        <v>103622710.8891</v>
      </c>
      <c r="Q179" s="5">
        <v>7441791.5379999997</v>
      </c>
      <c r="R179" s="5">
        <v>269098.6262</v>
      </c>
      <c r="S179" s="5">
        <v>0</v>
      </c>
      <c r="T179" s="5">
        <v>31196926.374400001</v>
      </c>
      <c r="U179" s="6">
        <f t="shared" si="5"/>
        <v>142530527.42770001</v>
      </c>
    </row>
    <row r="180" spans="1:21" ht="24.95" customHeight="1">
      <c r="A180" s="128"/>
      <c r="B180" s="126"/>
      <c r="C180" s="1">
        <v>25</v>
      </c>
      <c r="D180" s="5" t="s">
        <v>154</v>
      </c>
      <c r="E180" s="5">
        <v>101473553.9631</v>
      </c>
      <c r="F180" s="5">
        <v>7287447.2085999995</v>
      </c>
      <c r="G180" s="5">
        <v>263517.46380000003</v>
      </c>
      <c r="H180" s="5">
        <v>0</v>
      </c>
      <c r="I180" s="5">
        <v>34958746.751100004</v>
      </c>
      <c r="J180" s="6">
        <f t="shared" si="4"/>
        <v>143983265.38660002</v>
      </c>
      <c r="K180" s="12"/>
      <c r="L180" s="123"/>
      <c r="M180" s="126"/>
      <c r="N180" s="13">
        <v>22</v>
      </c>
      <c r="O180" s="5" t="s">
        <v>703</v>
      </c>
      <c r="P180" s="5">
        <v>122497921.15809999</v>
      </c>
      <c r="Q180" s="5">
        <v>8797337.8159999996</v>
      </c>
      <c r="R180" s="5">
        <v>318115.80699999997</v>
      </c>
      <c r="S180" s="5">
        <v>0</v>
      </c>
      <c r="T180" s="5">
        <v>35031350.434699997</v>
      </c>
      <c r="U180" s="6">
        <f t="shared" si="5"/>
        <v>166644725.21579999</v>
      </c>
    </row>
    <row r="181" spans="1:21" ht="24.95" customHeight="1">
      <c r="A181" s="128"/>
      <c r="B181" s="126"/>
      <c r="C181" s="1">
        <v>26</v>
      </c>
      <c r="D181" s="5" t="s">
        <v>704</v>
      </c>
      <c r="E181" s="5">
        <v>88205788.741400003</v>
      </c>
      <c r="F181" s="5">
        <v>6334606.4452</v>
      </c>
      <c r="G181" s="5">
        <v>229062.3008</v>
      </c>
      <c r="H181" s="5">
        <v>0</v>
      </c>
      <c r="I181" s="5">
        <v>26090167.289999999</v>
      </c>
      <c r="J181" s="6">
        <f t="shared" si="4"/>
        <v>120859624.77739999</v>
      </c>
      <c r="K181" s="12"/>
      <c r="L181" s="123"/>
      <c r="M181" s="126"/>
      <c r="N181" s="13">
        <v>23</v>
      </c>
      <c r="O181" s="5" t="s">
        <v>346</v>
      </c>
      <c r="P181" s="5">
        <v>89585805.744499996</v>
      </c>
      <c r="Q181" s="5">
        <v>6433714.0516999997</v>
      </c>
      <c r="R181" s="5">
        <v>232646.07769999999</v>
      </c>
      <c r="S181" s="5">
        <v>0</v>
      </c>
      <c r="T181" s="5">
        <v>33815079.986699998</v>
      </c>
      <c r="U181" s="6">
        <f t="shared" si="5"/>
        <v>130067245.86059999</v>
      </c>
    </row>
    <row r="182" spans="1:21" ht="24.95" customHeight="1">
      <c r="A182" s="128"/>
      <c r="B182" s="127"/>
      <c r="C182" s="1">
        <v>27</v>
      </c>
      <c r="D182" s="5" t="s">
        <v>705</v>
      </c>
      <c r="E182" s="5">
        <v>85547778.691599995</v>
      </c>
      <c r="F182" s="5">
        <v>6143718.2072000001</v>
      </c>
      <c r="G182" s="5">
        <v>222159.69380000001</v>
      </c>
      <c r="H182" s="5">
        <v>0</v>
      </c>
      <c r="I182" s="5">
        <v>26252844.916099999</v>
      </c>
      <c r="J182" s="6">
        <f t="shared" si="4"/>
        <v>118166501.5087</v>
      </c>
      <c r="K182" s="12"/>
      <c r="L182" s="123"/>
      <c r="M182" s="126"/>
      <c r="N182" s="13">
        <v>24</v>
      </c>
      <c r="O182" s="5" t="s">
        <v>347</v>
      </c>
      <c r="P182" s="5">
        <v>72908626.156299993</v>
      </c>
      <c r="Q182" s="5">
        <v>5236022.0314999996</v>
      </c>
      <c r="R182" s="5">
        <v>189336.98</v>
      </c>
      <c r="S182" s="5">
        <v>0</v>
      </c>
      <c r="T182" s="5">
        <v>25220300.279100001</v>
      </c>
      <c r="U182" s="6">
        <f t="shared" si="5"/>
        <v>103554285.4469</v>
      </c>
    </row>
    <row r="183" spans="1:21" ht="24.95" customHeight="1">
      <c r="A183" s="1"/>
      <c r="B183" s="111" t="s">
        <v>476</v>
      </c>
      <c r="C183" s="112"/>
      <c r="D183" s="113"/>
      <c r="E183" s="15">
        <v>2642914326.9330997</v>
      </c>
      <c r="F183" s="15">
        <v>189804120.20869997</v>
      </c>
      <c r="G183" s="15">
        <v>6863404.8311000001</v>
      </c>
      <c r="H183" s="15">
        <v>0</v>
      </c>
      <c r="I183" s="15">
        <v>798540745.44639993</v>
      </c>
      <c r="J183" s="8">
        <f t="shared" si="4"/>
        <v>3638122597.4193001</v>
      </c>
      <c r="K183" s="12"/>
      <c r="L183" s="124"/>
      <c r="M183" s="127"/>
      <c r="N183" s="13">
        <v>25</v>
      </c>
      <c r="O183" s="5" t="s">
        <v>706</v>
      </c>
      <c r="P183" s="5">
        <v>81270567.246600002</v>
      </c>
      <c r="Q183" s="5">
        <v>5836545.0433999998</v>
      </c>
      <c r="R183" s="5">
        <v>211052.17</v>
      </c>
      <c r="S183" s="5">
        <v>0</v>
      </c>
      <c r="T183" s="5">
        <v>25106529.3103</v>
      </c>
      <c r="U183" s="6">
        <f t="shared" si="5"/>
        <v>112424693.7703</v>
      </c>
    </row>
    <row r="184" spans="1:21" ht="24.95" customHeight="1">
      <c r="A184" s="128">
        <v>9</v>
      </c>
      <c r="B184" s="125" t="s">
        <v>707</v>
      </c>
      <c r="C184" s="1">
        <v>1</v>
      </c>
      <c r="D184" s="5" t="s">
        <v>708</v>
      </c>
      <c r="E184" s="5">
        <v>90692007.471699998</v>
      </c>
      <c r="F184" s="5">
        <v>6513157.2796999998</v>
      </c>
      <c r="G184" s="5">
        <v>235518.78159999999</v>
      </c>
      <c r="H184" s="5">
        <v>-2017457.56</v>
      </c>
      <c r="I184" s="5">
        <v>29731140.999299999</v>
      </c>
      <c r="J184" s="6">
        <f t="shared" si="4"/>
        <v>125154366.97229999</v>
      </c>
      <c r="K184" s="12"/>
      <c r="L184" s="19"/>
      <c r="M184" s="111" t="s">
        <v>709</v>
      </c>
      <c r="N184" s="112"/>
      <c r="O184" s="113"/>
      <c r="P184" s="15">
        <v>2482790409.7829003</v>
      </c>
      <c r="Q184" s="15">
        <v>178304625.53729996</v>
      </c>
      <c r="R184" s="15">
        <v>6447577.7815999994</v>
      </c>
      <c r="S184" s="15">
        <v>0</v>
      </c>
      <c r="T184" s="15">
        <v>750780993.81400001</v>
      </c>
      <c r="U184" s="8">
        <f t="shared" si="5"/>
        <v>3418323606.9158006</v>
      </c>
    </row>
    <row r="185" spans="1:21" ht="24.95" customHeight="1">
      <c r="A185" s="128"/>
      <c r="B185" s="126"/>
      <c r="C185" s="1">
        <v>2</v>
      </c>
      <c r="D185" s="5" t="s">
        <v>155</v>
      </c>
      <c r="E185" s="5">
        <v>113998753.1671</v>
      </c>
      <c r="F185" s="5">
        <v>8186959.6865999997</v>
      </c>
      <c r="G185" s="5">
        <v>296044.2513</v>
      </c>
      <c r="H185" s="5">
        <v>-2544453.37</v>
      </c>
      <c r="I185" s="5">
        <v>30139644.029300001</v>
      </c>
      <c r="J185" s="6">
        <f t="shared" si="4"/>
        <v>150076947.76429999</v>
      </c>
      <c r="K185" s="12"/>
      <c r="L185" s="122">
        <v>27</v>
      </c>
      <c r="M185" s="125" t="s">
        <v>49</v>
      </c>
      <c r="N185" s="13">
        <v>1</v>
      </c>
      <c r="O185" s="5" t="s">
        <v>348</v>
      </c>
      <c r="P185" s="5">
        <v>91243664.5616</v>
      </c>
      <c r="Q185" s="5">
        <v>6552775.2073999997</v>
      </c>
      <c r="R185" s="5">
        <v>236951.3842</v>
      </c>
      <c r="S185" s="5">
        <v>-5788847.5199999996</v>
      </c>
      <c r="T185" s="5">
        <v>33856922.501999997</v>
      </c>
      <c r="U185" s="6">
        <f t="shared" si="5"/>
        <v>126101466.13519999</v>
      </c>
    </row>
    <row r="186" spans="1:21" ht="24.95" customHeight="1">
      <c r="A186" s="128"/>
      <c r="B186" s="126"/>
      <c r="C186" s="1">
        <v>3</v>
      </c>
      <c r="D186" s="5" t="s">
        <v>156</v>
      </c>
      <c r="E186" s="5">
        <v>109130375.94230001</v>
      </c>
      <c r="F186" s="5">
        <v>7837331.2303999998</v>
      </c>
      <c r="G186" s="5">
        <v>283401.5245</v>
      </c>
      <c r="H186" s="5">
        <v>-2434582.2599999998</v>
      </c>
      <c r="I186" s="5">
        <v>37909794.182099998</v>
      </c>
      <c r="J186" s="6">
        <f t="shared" si="4"/>
        <v>152726320.61930001</v>
      </c>
      <c r="K186" s="12"/>
      <c r="L186" s="123"/>
      <c r="M186" s="126"/>
      <c r="N186" s="13">
        <v>2</v>
      </c>
      <c r="O186" s="5" t="s">
        <v>349</v>
      </c>
      <c r="P186" s="5">
        <v>94195122.380999997</v>
      </c>
      <c r="Q186" s="5">
        <v>6764737.7553000003</v>
      </c>
      <c r="R186" s="5">
        <v>244616.04810000001</v>
      </c>
      <c r="S186" s="5">
        <v>-5788847.5199999996</v>
      </c>
      <c r="T186" s="5">
        <v>37019316.115000002</v>
      </c>
      <c r="U186" s="6">
        <f t="shared" si="5"/>
        <v>132434944.77939999</v>
      </c>
    </row>
    <row r="187" spans="1:21" ht="24.95" customHeight="1">
      <c r="A187" s="128"/>
      <c r="B187" s="126"/>
      <c r="C187" s="1">
        <v>4</v>
      </c>
      <c r="D187" s="5" t="s">
        <v>710</v>
      </c>
      <c r="E187" s="5">
        <v>70412829.515100002</v>
      </c>
      <c r="F187" s="5">
        <v>5056783.3476</v>
      </c>
      <c r="G187" s="5">
        <v>182855.6262</v>
      </c>
      <c r="H187" s="5">
        <v>-1558697.37</v>
      </c>
      <c r="I187" s="5">
        <v>22468340.8851</v>
      </c>
      <c r="J187" s="6">
        <f t="shared" si="4"/>
        <v>96562112.004000008</v>
      </c>
      <c r="K187" s="12"/>
      <c r="L187" s="123"/>
      <c r="M187" s="126"/>
      <c r="N187" s="13">
        <v>3</v>
      </c>
      <c r="O187" s="5" t="s">
        <v>350</v>
      </c>
      <c r="P187" s="5">
        <v>144781021.3838</v>
      </c>
      <c r="Q187" s="5">
        <v>10397625.873299999</v>
      </c>
      <c r="R187" s="5">
        <v>375982.96380000003</v>
      </c>
      <c r="S187" s="5">
        <v>-5788847.5199999996</v>
      </c>
      <c r="T187" s="5">
        <v>54869083.0999</v>
      </c>
      <c r="U187" s="6">
        <f t="shared" si="5"/>
        <v>204634865.8008</v>
      </c>
    </row>
    <row r="188" spans="1:21" ht="24.95" customHeight="1">
      <c r="A188" s="128"/>
      <c r="B188" s="126"/>
      <c r="C188" s="1">
        <v>5</v>
      </c>
      <c r="D188" s="5" t="s">
        <v>157</v>
      </c>
      <c r="E188" s="5">
        <v>84113165.912599996</v>
      </c>
      <c r="F188" s="5">
        <v>6040689.7383000003</v>
      </c>
      <c r="G188" s="5">
        <v>218434.1367</v>
      </c>
      <c r="H188" s="5">
        <v>-1868649.67</v>
      </c>
      <c r="I188" s="5">
        <v>27212803.484099999</v>
      </c>
      <c r="J188" s="6">
        <f t="shared" si="4"/>
        <v>115716443.60169999</v>
      </c>
      <c r="K188" s="12"/>
      <c r="L188" s="123"/>
      <c r="M188" s="126"/>
      <c r="N188" s="13">
        <v>4</v>
      </c>
      <c r="O188" s="5" t="s">
        <v>351</v>
      </c>
      <c r="P188" s="5">
        <v>95194736.965900004</v>
      </c>
      <c r="Q188" s="5">
        <v>6836526.2976000002</v>
      </c>
      <c r="R188" s="5">
        <v>247211.95499999999</v>
      </c>
      <c r="S188" s="5">
        <v>-5788847.5199999996</v>
      </c>
      <c r="T188" s="5">
        <v>32596913.867899999</v>
      </c>
      <c r="U188" s="6">
        <f t="shared" si="5"/>
        <v>129086541.56640001</v>
      </c>
    </row>
    <row r="189" spans="1:21" ht="24.95" customHeight="1">
      <c r="A189" s="128"/>
      <c r="B189" s="126"/>
      <c r="C189" s="1">
        <v>6</v>
      </c>
      <c r="D189" s="5" t="s">
        <v>711</v>
      </c>
      <c r="E189" s="5">
        <v>96765958.384299994</v>
      </c>
      <c r="F189" s="5">
        <v>6949365.4826999996</v>
      </c>
      <c r="G189" s="5">
        <v>251292.2721</v>
      </c>
      <c r="H189" s="5">
        <v>-2154700.0699999998</v>
      </c>
      <c r="I189" s="5">
        <v>31306297.155299999</v>
      </c>
      <c r="J189" s="6">
        <f t="shared" si="4"/>
        <v>133118213.22440001</v>
      </c>
      <c r="K189" s="12"/>
      <c r="L189" s="123"/>
      <c r="M189" s="126"/>
      <c r="N189" s="13">
        <v>5</v>
      </c>
      <c r="O189" s="5" t="s">
        <v>352</v>
      </c>
      <c r="P189" s="5">
        <v>85311492.210800007</v>
      </c>
      <c r="Q189" s="5">
        <v>6126749.0049999999</v>
      </c>
      <c r="R189" s="5">
        <v>221546.0796</v>
      </c>
      <c r="S189" s="5">
        <v>-5788847.5199999996</v>
      </c>
      <c r="T189" s="5">
        <v>31758587.8649</v>
      </c>
      <c r="U189" s="6">
        <f t="shared" si="5"/>
        <v>117629527.64030001</v>
      </c>
    </row>
    <row r="190" spans="1:21" ht="24.95" customHeight="1">
      <c r="A190" s="128"/>
      <c r="B190" s="126"/>
      <c r="C190" s="1">
        <v>7</v>
      </c>
      <c r="D190" s="5" t="s">
        <v>712</v>
      </c>
      <c r="E190" s="5">
        <v>110937068.7766</v>
      </c>
      <c r="F190" s="5">
        <v>7967081.0828</v>
      </c>
      <c r="G190" s="5">
        <v>288093.33919999999</v>
      </c>
      <c r="H190" s="5">
        <v>-2475446.61</v>
      </c>
      <c r="I190" s="5">
        <v>32401883.804400001</v>
      </c>
      <c r="J190" s="6">
        <f t="shared" si="4"/>
        <v>149118680.39300001</v>
      </c>
      <c r="K190" s="12"/>
      <c r="L190" s="123"/>
      <c r="M190" s="126"/>
      <c r="N190" s="13">
        <v>6</v>
      </c>
      <c r="O190" s="5" t="s">
        <v>353</v>
      </c>
      <c r="P190" s="5">
        <v>64894301.496699996</v>
      </c>
      <c r="Q190" s="5">
        <v>4660463.5181</v>
      </c>
      <c r="R190" s="5">
        <v>168524.5178</v>
      </c>
      <c r="S190" s="5">
        <v>-5788847.5199999996</v>
      </c>
      <c r="T190" s="5">
        <v>24413286.0317</v>
      </c>
      <c r="U190" s="6">
        <f t="shared" si="5"/>
        <v>88347728.044300005</v>
      </c>
    </row>
    <row r="191" spans="1:21" ht="24.95" customHeight="1">
      <c r="A191" s="128"/>
      <c r="B191" s="126"/>
      <c r="C191" s="1">
        <v>8</v>
      </c>
      <c r="D191" s="5" t="s">
        <v>713</v>
      </c>
      <c r="E191" s="5">
        <v>87879236.128800005</v>
      </c>
      <c r="F191" s="5">
        <v>6311154.6705</v>
      </c>
      <c r="G191" s="5">
        <v>228214.2738</v>
      </c>
      <c r="H191" s="5">
        <v>-1953847.98</v>
      </c>
      <c r="I191" s="5">
        <v>31965858.666099999</v>
      </c>
      <c r="J191" s="6">
        <f t="shared" si="4"/>
        <v>124430615.75919999</v>
      </c>
      <c r="K191" s="12"/>
      <c r="L191" s="123"/>
      <c r="M191" s="126"/>
      <c r="N191" s="13">
        <v>7</v>
      </c>
      <c r="O191" s="5" t="s">
        <v>453</v>
      </c>
      <c r="P191" s="5">
        <v>63218517.281400003</v>
      </c>
      <c r="Q191" s="5">
        <v>4540115.0279999999</v>
      </c>
      <c r="R191" s="5">
        <v>164172.66070000001</v>
      </c>
      <c r="S191" s="5">
        <v>-5788847.5199999996</v>
      </c>
      <c r="T191" s="5">
        <v>24720487.029199999</v>
      </c>
      <c r="U191" s="6">
        <f t="shared" si="5"/>
        <v>86854444.479300007</v>
      </c>
    </row>
    <row r="192" spans="1:21" ht="24.95" customHeight="1">
      <c r="A192" s="128"/>
      <c r="B192" s="126"/>
      <c r="C192" s="1">
        <v>9</v>
      </c>
      <c r="D192" s="5" t="s">
        <v>158</v>
      </c>
      <c r="E192" s="5">
        <v>93668433.695800006</v>
      </c>
      <c r="F192" s="5">
        <v>6726912.9641000004</v>
      </c>
      <c r="G192" s="5">
        <v>243248.2861</v>
      </c>
      <c r="H192" s="5">
        <v>-2084922.28</v>
      </c>
      <c r="I192" s="5">
        <v>32756505.523800001</v>
      </c>
      <c r="J192" s="6">
        <f t="shared" si="4"/>
        <v>131310178.18980001</v>
      </c>
      <c r="K192" s="12"/>
      <c r="L192" s="123"/>
      <c r="M192" s="126"/>
      <c r="N192" s="13">
        <v>8</v>
      </c>
      <c r="O192" s="5" t="s">
        <v>714</v>
      </c>
      <c r="P192" s="5">
        <v>141954501.42989999</v>
      </c>
      <c r="Q192" s="5">
        <v>10194635.890799999</v>
      </c>
      <c r="R192" s="5">
        <v>368642.75199999998</v>
      </c>
      <c r="S192" s="5">
        <v>-5788847.5199999996</v>
      </c>
      <c r="T192" s="5">
        <v>54757444.125399999</v>
      </c>
      <c r="U192" s="6">
        <f t="shared" si="5"/>
        <v>201486376.67809999</v>
      </c>
    </row>
    <row r="193" spans="1:21" ht="24.95" customHeight="1">
      <c r="A193" s="128"/>
      <c r="B193" s="126"/>
      <c r="C193" s="1">
        <v>10</v>
      </c>
      <c r="D193" s="5" t="s">
        <v>159</v>
      </c>
      <c r="E193" s="5">
        <v>73346033.970200002</v>
      </c>
      <c r="F193" s="5">
        <v>5267435.0078999996</v>
      </c>
      <c r="G193" s="5">
        <v>190472.88769999999</v>
      </c>
      <c r="H193" s="5">
        <v>-1625005.68</v>
      </c>
      <c r="I193" s="5">
        <v>25557212.997499999</v>
      </c>
      <c r="J193" s="6">
        <f t="shared" si="4"/>
        <v>102736149.1833</v>
      </c>
      <c r="K193" s="12"/>
      <c r="L193" s="123"/>
      <c r="M193" s="126"/>
      <c r="N193" s="13">
        <v>9</v>
      </c>
      <c r="O193" s="5" t="s">
        <v>715</v>
      </c>
      <c r="P193" s="5">
        <v>84480580.097200006</v>
      </c>
      <c r="Q193" s="5">
        <v>6067076.0367000001</v>
      </c>
      <c r="R193" s="5">
        <v>219388.27739999999</v>
      </c>
      <c r="S193" s="5">
        <v>-5788847.5199999996</v>
      </c>
      <c r="T193" s="5">
        <v>27969194.108600002</v>
      </c>
      <c r="U193" s="6">
        <f t="shared" si="5"/>
        <v>112947390.99990001</v>
      </c>
    </row>
    <row r="194" spans="1:21" ht="24.95" customHeight="1">
      <c r="A194" s="128"/>
      <c r="B194" s="126"/>
      <c r="C194" s="1">
        <v>11</v>
      </c>
      <c r="D194" s="5" t="s">
        <v>716</v>
      </c>
      <c r="E194" s="5">
        <v>100079629.13860001</v>
      </c>
      <c r="F194" s="5">
        <v>7187340.7949000001</v>
      </c>
      <c r="G194" s="5">
        <v>259897.56959999999</v>
      </c>
      <c r="H194" s="5">
        <v>-2231802.6</v>
      </c>
      <c r="I194" s="5">
        <v>30866977.116700001</v>
      </c>
      <c r="J194" s="6">
        <f t="shared" si="4"/>
        <v>136162042.01980001</v>
      </c>
      <c r="K194" s="12"/>
      <c r="L194" s="123"/>
      <c r="M194" s="126"/>
      <c r="N194" s="13">
        <v>10</v>
      </c>
      <c r="O194" s="5" t="s">
        <v>717</v>
      </c>
      <c r="P194" s="5">
        <v>105550224.2281</v>
      </c>
      <c r="Q194" s="5">
        <v>7580218.2626</v>
      </c>
      <c r="R194" s="5">
        <v>274104.20059999998</v>
      </c>
      <c r="S194" s="5">
        <v>-5788847.5199999996</v>
      </c>
      <c r="T194" s="5">
        <v>39219663.4494</v>
      </c>
      <c r="U194" s="6">
        <f t="shared" si="5"/>
        <v>146835362.6207</v>
      </c>
    </row>
    <row r="195" spans="1:21" ht="24.95" customHeight="1">
      <c r="A195" s="128"/>
      <c r="B195" s="126"/>
      <c r="C195" s="1">
        <v>12</v>
      </c>
      <c r="D195" s="5" t="s">
        <v>718</v>
      </c>
      <c r="E195" s="5">
        <v>86366700.236200005</v>
      </c>
      <c r="F195" s="5">
        <v>6202530.0581</v>
      </c>
      <c r="G195" s="5">
        <v>224286.35750000001</v>
      </c>
      <c r="H195" s="5">
        <v>-2540598.25</v>
      </c>
      <c r="I195" s="5">
        <v>27503659.192000002</v>
      </c>
      <c r="J195" s="6">
        <f t="shared" si="4"/>
        <v>117756577.59380001</v>
      </c>
      <c r="K195" s="12"/>
      <c r="L195" s="123"/>
      <c r="M195" s="126"/>
      <c r="N195" s="13">
        <v>11</v>
      </c>
      <c r="O195" s="5" t="s">
        <v>719</v>
      </c>
      <c r="P195" s="5">
        <v>81432044.181600004</v>
      </c>
      <c r="Q195" s="5">
        <v>5848141.7067</v>
      </c>
      <c r="R195" s="5">
        <v>211471.51070000001</v>
      </c>
      <c r="S195" s="5">
        <v>-5788847.5199999996</v>
      </c>
      <c r="T195" s="5">
        <v>30801257.816100001</v>
      </c>
      <c r="U195" s="6">
        <f t="shared" si="5"/>
        <v>112504067.69510001</v>
      </c>
    </row>
    <row r="196" spans="1:21" ht="24.95" customHeight="1">
      <c r="A196" s="128"/>
      <c r="B196" s="126"/>
      <c r="C196" s="1">
        <v>13</v>
      </c>
      <c r="D196" s="5" t="s">
        <v>160</v>
      </c>
      <c r="E196" s="5">
        <v>95189153.551499993</v>
      </c>
      <c r="F196" s="5">
        <v>6836125.3179000001</v>
      </c>
      <c r="G196" s="5">
        <v>247197.45540000001</v>
      </c>
      <c r="H196" s="5">
        <v>-2119233.0099999998</v>
      </c>
      <c r="I196" s="5">
        <v>31516976.956099998</v>
      </c>
      <c r="J196" s="6">
        <f t="shared" si="4"/>
        <v>131670220.2709</v>
      </c>
      <c r="K196" s="12"/>
      <c r="L196" s="123"/>
      <c r="M196" s="126"/>
      <c r="N196" s="13">
        <v>12</v>
      </c>
      <c r="O196" s="5" t="s">
        <v>720</v>
      </c>
      <c r="P196" s="5">
        <v>73570289.8345</v>
      </c>
      <c r="Q196" s="5">
        <v>5283540.2166999998</v>
      </c>
      <c r="R196" s="5">
        <v>191055.25949999999</v>
      </c>
      <c r="S196" s="5">
        <v>-5788847.5199999996</v>
      </c>
      <c r="T196" s="5">
        <v>28520863.786400001</v>
      </c>
      <c r="U196" s="6">
        <f t="shared" si="5"/>
        <v>101776901.57710001</v>
      </c>
    </row>
    <row r="197" spans="1:21" ht="24.95" customHeight="1">
      <c r="A197" s="128"/>
      <c r="B197" s="126"/>
      <c r="C197" s="1">
        <v>14</v>
      </c>
      <c r="D197" s="5" t="s">
        <v>161</v>
      </c>
      <c r="E197" s="5">
        <v>90119038.330599993</v>
      </c>
      <c r="F197" s="5">
        <v>6472008.8010999998</v>
      </c>
      <c r="G197" s="5">
        <v>234030.83360000001</v>
      </c>
      <c r="H197" s="5">
        <v>-2004350.13</v>
      </c>
      <c r="I197" s="5">
        <v>30719869.509599999</v>
      </c>
      <c r="J197" s="6">
        <f t="shared" si="4"/>
        <v>125540597.3449</v>
      </c>
      <c r="K197" s="12"/>
      <c r="L197" s="123"/>
      <c r="M197" s="126"/>
      <c r="N197" s="13">
        <v>13</v>
      </c>
      <c r="O197" s="5" t="s">
        <v>721</v>
      </c>
      <c r="P197" s="5">
        <v>66342595.925999999</v>
      </c>
      <c r="Q197" s="5">
        <v>4764474.5514000002</v>
      </c>
      <c r="R197" s="5">
        <v>172285.60490000001</v>
      </c>
      <c r="S197" s="5">
        <v>-5788847.5199999996</v>
      </c>
      <c r="T197" s="5">
        <v>25219438.302499998</v>
      </c>
      <c r="U197" s="6">
        <f t="shared" si="5"/>
        <v>90709946.864800006</v>
      </c>
    </row>
    <row r="198" spans="1:21" ht="24.95" customHeight="1">
      <c r="A198" s="128"/>
      <c r="B198" s="126"/>
      <c r="C198" s="1">
        <v>15</v>
      </c>
      <c r="D198" s="5" t="s">
        <v>722</v>
      </c>
      <c r="E198" s="5">
        <v>102221592.17919999</v>
      </c>
      <c r="F198" s="5">
        <v>7341168.4867000002</v>
      </c>
      <c r="G198" s="5">
        <v>265460.05009999999</v>
      </c>
      <c r="H198" s="5">
        <v>-2278449.64</v>
      </c>
      <c r="I198" s="5">
        <v>32809094.716600001</v>
      </c>
      <c r="J198" s="6">
        <f t="shared" si="4"/>
        <v>140358865.79259998</v>
      </c>
      <c r="K198" s="12"/>
      <c r="L198" s="123"/>
      <c r="M198" s="126"/>
      <c r="N198" s="13">
        <v>14</v>
      </c>
      <c r="O198" s="5" t="s">
        <v>723</v>
      </c>
      <c r="P198" s="5">
        <v>76269239.145699993</v>
      </c>
      <c r="Q198" s="5">
        <v>5477368.5576999998</v>
      </c>
      <c r="R198" s="5">
        <v>198064.18210000001</v>
      </c>
      <c r="S198" s="5">
        <v>-5788847.5199999996</v>
      </c>
      <c r="T198" s="5">
        <v>26161585.967500001</v>
      </c>
      <c r="U198" s="6">
        <f t="shared" si="5"/>
        <v>102317410.33299999</v>
      </c>
    </row>
    <row r="199" spans="1:21" ht="24.95" customHeight="1">
      <c r="A199" s="128"/>
      <c r="B199" s="126"/>
      <c r="C199" s="1">
        <v>16</v>
      </c>
      <c r="D199" s="5" t="s">
        <v>162</v>
      </c>
      <c r="E199" s="5">
        <v>96070760.608099997</v>
      </c>
      <c r="F199" s="5">
        <v>6899439.0053000003</v>
      </c>
      <c r="G199" s="5">
        <v>249486.90760000001</v>
      </c>
      <c r="H199" s="5">
        <v>-2139279.5699999998</v>
      </c>
      <c r="I199" s="5">
        <v>31481895.958900001</v>
      </c>
      <c r="J199" s="6">
        <f t="shared" si="4"/>
        <v>132562302.90990001</v>
      </c>
      <c r="K199" s="12"/>
      <c r="L199" s="123"/>
      <c r="M199" s="126"/>
      <c r="N199" s="13">
        <v>15</v>
      </c>
      <c r="O199" s="5" t="s">
        <v>724</v>
      </c>
      <c r="P199" s="5">
        <v>79885784.481199995</v>
      </c>
      <c r="Q199" s="5">
        <v>5737095.1778999995</v>
      </c>
      <c r="R199" s="5">
        <v>207456.01689999999</v>
      </c>
      <c r="S199" s="5">
        <v>-5788847.5199999996</v>
      </c>
      <c r="T199" s="5">
        <v>30568288.983899999</v>
      </c>
      <c r="U199" s="6">
        <f t="shared" si="5"/>
        <v>110609777.1399</v>
      </c>
    </row>
    <row r="200" spans="1:21" ht="24.95" customHeight="1">
      <c r="A200" s="128"/>
      <c r="B200" s="126"/>
      <c r="C200" s="1">
        <v>17</v>
      </c>
      <c r="D200" s="5" t="s">
        <v>163</v>
      </c>
      <c r="E200" s="5">
        <v>96449493.318499997</v>
      </c>
      <c r="F200" s="5">
        <v>6926638.1574999997</v>
      </c>
      <c r="G200" s="5">
        <v>250470.44149999999</v>
      </c>
      <c r="H200" s="5">
        <v>-2147660.84</v>
      </c>
      <c r="I200" s="5">
        <v>33067905.904100001</v>
      </c>
      <c r="J200" s="6">
        <f t="shared" si="4"/>
        <v>134546846.98159999</v>
      </c>
      <c r="K200" s="12"/>
      <c r="L200" s="123"/>
      <c r="M200" s="126"/>
      <c r="N200" s="13">
        <v>16</v>
      </c>
      <c r="O200" s="5" t="s">
        <v>725</v>
      </c>
      <c r="P200" s="5">
        <v>96861753.974199995</v>
      </c>
      <c r="Q200" s="5">
        <v>6956245.1600000001</v>
      </c>
      <c r="R200" s="5">
        <v>251541.04440000001</v>
      </c>
      <c r="S200" s="5">
        <v>-5788847.5199999996</v>
      </c>
      <c r="T200" s="5">
        <v>35635005.752300002</v>
      </c>
      <c r="U200" s="6">
        <f t="shared" si="5"/>
        <v>133915698.4109</v>
      </c>
    </row>
    <row r="201" spans="1:21" ht="24.95" customHeight="1">
      <c r="A201" s="128"/>
      <c r="B201" s="127"/>
      <c r="C201" s="1">
        <v>18</v>
      </c>
      <c r="D201" s="5" t="s">
        <v>164</v>
      </c>
      <c r="E201" s="5">
        <v>106363395.2656</v>
      </c>
      <c r="F201" s="5">
        <v>7638617.1338</v>
      </c>
      <c r="G201" s="5">
        <v>276215.93079999997</v>
      </c>
      <c r="H201" s="5">
        <v>-2372129.21</v>
      </c>
      <c r="I201" s="5">
        <v>33997778.450400002</v>
      </c>
      <c r="J201" s="6">
        <f t="shared" ref="J201:J264" si="6">E201+F201+G201+H201+I201</f>
        <v>145903877.5706</v>
      </c>
      <c r="K201" s="12"/>
      <c r="L201" s="123"/>
      <c r="M201" s="126"/>
      <c r="N201" s="13">
        <v>17</v>
      </c>
      <c r="O201" s="5" t="s">
        <v>496</v>
      </c>
      <c r="P201" s="5">
        <v>81313508.049799994</v>
      </c>
      <c r="Q201" s="5">
        <v>5839628.8897000002</v>
      </c>
      <c r="R201" s="5">
        <v>211163.6833</v>
      </c>
      <c r="S201" s="5">
        <v>-5788847.5199999996</v>
      </c>
      <c r="T201" s="5">
        <v>27920933.510200001</v>
      </c>
      <c r="U201" s="6">
        <f t="shared" ref="U201:U264" si="7">P201+Q201+R201+S201+T201</f>
        <v>109496386.61300001</v>
      </c>
    </row>
    <row r="202" spans="1:21" ht="24.95" customHeight="1">
      <c r="A202" s="1"/>
      <c r="B202" s="111" t="s">
        <v>726</v>
      </c>
      <c r="C202" s="112"/>
      <c r="D202" s="113"/>
      <c r="E202" s="15">
        <v>1703803625.5928001</v>
      </c>
      <c r="F202" s="15">
        <v>122360738.24590001</v>
      </c>
      <c r="G202" s="15">
        <v>4424620.9253000002</v>
      </c>
      <c r="H202" s="15">
        <v>-38551266.100000001</v>
      </c>
      <c r="I202" s="15">
        <v>553413639.53139997</v>
      </c>
      <c r="J202" s="8">
        <f t="shared" si="6"/>
        <v>2345451358.1954002</v>
      </c>
      <c r="K202" s="12"/>
      <c r="L202" s="123"/>
      <c r="M202" s="126"/>
      <c r="N202" s="13">
        <v>18</v>
      </c>
      <c r="O202" s="5" t="s">
        <v>354</v>
      </c>
      <c r="P202" s="5">
        <v>75572446.911599994</v>
      </c>
      <c r="Q202" s="5">
        <v>5427327.5723999999</v>
      </c>
      <c r="R202" s="5">
        <v>196254.67689999999</v>
      </c>
      <c r="S202" s="5">
        <v>-5788847.5199999996</v>
      </c>
      <c r="T202" s="5">
        <v>29062777.975200001</v>
      </c>
      <c r="U202" s="6">
        <f t="shared" si="7"/>
        <v>104469959.6161</v>
      </c>
    </row>
    <row r="203" spans="1:21" ht="24.95" customHeight="1">
      <c r="A203" s="128">
        <v>10</v>
      </c>
      <c r="B203" s="125" t="s">
        <v>32</v>
      </c>
      <c r="C203" s="1">
        <v>1</v>
      </c>
      <c r="D203" s="5" t="s">
        <v>727</v>
      </c>
      <c r="E203" s="5">
        <v>74482157.390499994</v>
      </c>
      <c r="F203" s="5">
        <v>5349027.0988999996</v>
      </c>
      <c r="G203" s="5">
        <v>193423.29550000001</v>
      </c>
      <c r="H203" s="5">
        <v>0</v>
      </c>
      <c r="I203" s="5">
        <v>27005762.633900002</v>
      </c>
      <c r="J203" s="6">
        <f t="shared" si="6"/>
        <v>107030370.4188</v>
      </c>
      <c r="K203" s="12"/>
      <c r="L203" s="123"/>
      <c r="M203" s="126"/>
      <c r="N203" s="13">
        <v>19</v>
      </c>
      <c r="O203" s="5" t="s">
        <v>728</v>
      </c>
      <c r="P203" s="5">
        <v>71781899.140000001</v>
      </c>
      <c r="Q203" s="5">
        <v>5155104.7548000002</v>
      </c>
      <c r="R203" s="5">
        <v>186410.97380000001</v>
      </c>
      <c r="S203" s="5">
        <v>-5788847.5199999996</v>
      </c>
      <c r="T203" s="5">
        <v>25561914.1149</v>
      </c>
      <c r="U203" s="6">
        <f t="shared" si="7"/>
        <v>96896481.463500023</v>
      </c>
    </row>
    <row r="204" spans="1:21" ht="24.95" customHeight="1">
      <c r="A204" s="128"/>
      <c r="B204" s="126"/>
      <c r="C204" s="1">
        <v>2</v>
      </c>
      <c r="D204" s="5" t="s">
        <v>729</v>
      </c>
      <c r="E204" s="5">
        <v>81182596.321199998</v>
      </c>
      <c r="F204" s="5">
        <v>5830227.3039999995</v>
      </c>
      <c r="G204" s="5">
        <v>210823.7176</v>
      </c>
      <c r="H204" s="5">
        <v>0</v>
      </c>
      <c r="I204" s="5">
        <v>29324661.7729</v>
      </c>
      <c r="J204" s="6">
        <f t="shared" si="6"/>
        <v>116548309.11570001</v>
      </c>
      <c r="K204" s="12"/>
      <c r="L204" s="124"/>
      <c r="M204" s="127"/>
      <c r="N204" s="13">
        <v>20</v>
      </c>
      <c r="O204" s="5" t="s">
        <v>497</v>
      </c>
      <c r="P204" s="5">
        <v>97359977.791899994</v>
      </c>
      <c r="Q204" s="5">
        <v>6992025.7119000005</v>
      </c>
      <c r="R204" s="5">
        <v>252834.88579999999</v>
      </c>
      <c r="S204" s="5">
        <v>-5788847.5199999996</v>
      </c>
      <c r="T204" s="5">
        <v>37221790.968099996</v>
      </c>
      <c r="U204" s="6">
        <f t="shared" si="7"/>
        <v>136037781.83770001</v>
      </c>
    </row>
    <row r="205" spans="1:21" ht="24.95" customHeight="1">
      <c r="A205" s="128"/>
      <c r="B205" s="126"/>
      <c r="C205" s="1">
        <v>3</v>
      </c>
      <c r="D205" s="5" t="s">
        <v>730</v>
      </c>
      <c r="E205" s="5">
        <v>69397741.619000003</v>
      </c>
      <c r="F205" s="5">
        <v>4983883.5706000002</v>
      </c>
      <c r="G205" s="5">
        <v>180219.53649999999</v>
      </c>
      <c r="H205" s="5">
        <v>0</v>
      </c>
      <c r="I205" s="5">
        <v>25838528.055</v>
      </c>
      <c r="J205" s="6">
        <f t="shared" si="6"/>
        <v>100400372.7811</v>
      </c>
      <c r="K205" s="12"/>
      <c r="L205" s="19"/>
      <c r="M205" s="111" t="s">
        <v>486</v>
      </c>
      <c r="N205" s="112"/>
      <c r="O205" s="113"/>
      <c r="P205" s="15">
        <v>1771213701.4728999</v>
      </c>
      <c r="Q205" s="15">
        <v>127201875.17399999</v>
      </c>
      <c r="R205" s="15">
        <v>4599678.6775000012</v>
      </c>
      <c r="S205" s="15">
        <v>-115776950.39999995</v>
      </c>
      <c r="T205" s="15">
        <v>657854755.37110007</v>
      </c>
      <c r="U205" s="8">
        <f t="shared" si="7"/>
        <v>2445093060.2955003</v>
      </c>
    </row>
    <row r="206" spans="1:21" ht="24.95" customHeight="1">
      <c r="A206" s="128"/>
      <c r="B206" s="126"/>
      <c r="C206" s="1">
        <v>4</v>
      </c>
      <c r="D206" s="5" t="s">
        <v>165</v>
      </c>
      <c r="E206" s="5">
        <v>99737103.178900003</v>
      </c>
      <c r="F206" s="5">
        <v>7162741.8748000003</v>
      </c>
      <c r="G206" s="5">
        <v>259008.0612</v>
      </c>
      <c r="H206" s="5">
        <v>0</v>
      </c>
      <c r="I206" s="5">
        <v>33786473.611699998</v>
      </c>
      <c r="J206" s="6">
        <f t="shared" si="6"/>
        <v>140945326.72659999</v>
      </c>
      <c r="K206" s="12"/>
      <c r="L206" s="122">
        <v>28</v>
      </c>
      <c r="M206" s="125" t="s">
        <v>50</v>
      </c>
      <c r="N206" s="13">
        <v>1</v>
      </c>
      <c r="O206" s="5" t="s">
        <v>355</v>
      </c>
      <c r="P206" s="5">
        <v>93847191.480499998</v>
      </c>
      <c r="Q206" s="5">
        <v>6739750.6727999998</v>
      </c>
      <c r="R206" s="5">
        <v>243712.5036</v>
      </c>
      <c r="S206" s="5">
        <v>-2620951.4900000002</v>
      </c>
      <c r="T206" s="5">
        <v>31185939.98</v>
      </c>
      <c r="U206" s="6">
        <f t="shared" si="7"/>
        <v>129395643.14690001</v>
      </c>
    </row>
    <row r="207" spans="1:21" ht="24.95" customHeight="1">
      <c r="A207" s="128"/>
      <c r="B207" s="126"/>
      <c r="C207" s="1">
        <v>5</v>
      </c>
      <c r="D207" s="5" t="s">
        <v>731</v>
      </c>
      <c r="E207" s="5">
        <v>90745265.907399997</v>
      </c>
      <c r="F207" s="5">
        <v>6516982.0992999999</v>
      </c>
      <c r="G207" s="5">
        <v>235657.0889</v>
      </c>
      <c r="H207" s="5">
        <v>0</v>
      </c>
      <c r="I207" s="5">
        <v>33213160.961300001</v>
      </c>
      <c r="J207" s="6">
        <f t="shared" si="6"/>
        <v>130711066.05689999</v>
      </c>
      <c r="K207" s="12"/>
      <c r="L207" s="123"/>
      <c r="M207" s="126"/>
      <c r="N207" s="13">
        <v>2</v>
      </c>
      <c r="O207" s="5" t="s">
        <v>356</v>
      </c>
      <c r="P207" s="5">
        <v>99275277.6919</v>
      </c>
      <c r="Q207" s="5">
        <v>7129575.3134000003</v>
      </c>
      <c r="R207" s="5">
        <v>257808.74299999999</v>
      </c>
      <c r="S207" s="5">
        <v>-2620951.4900000002</v>
      </c>
      <c r="T207" s="5">
        <v>33665707.780100003</v>
      </c>
      <c r="U207" s="6">
        <f t="shared" si="7"/>
        <v>137707418.03839999</v>
      </c>
    </row>
    <row r="208" spans="1:21" ht="24.95" customHeight="1">
      <c r="A208" s="128"/>
      <c r="B208" s="126"/>
      <c r="C208" s="1">
        <v>6</v>
      </c>
      <c r="D208" s="5" t="s">
        <v>732</v>
      </c>
      <c r="E208" s="5">
        <v>92954071.559200004</v>
      </c>
      <c r="F208" s="5">
        <v>6675610.1748000002</v>
      </c>
      <c r="G208" s="5">
        <v>241393.15349999999</v>
      </c>
      <c r="H208" s="5">
        <v>0</v>
      </c>
      <c r="I208" s="5">
        <v>33394057.447799999</v>
      </c>
      <c r="J208" s="6">
        <f t="shared" si="6"/>
        <v>133265132.3353</v>
      </c>
      <c r="K208" s="12"/>
      <c r="L208" s="123"/>
      <c r="M208" s="126"/>
      <c r="N208" s="13">
        <v>3</v>
      </c>
      <c r="O208" s="5" t="s">
        <v>357</v>
      </c>
      <c r="P208" s="5">
        <v>101070404.1645</v>
      </c>
      <c r="Q208" s="5">
        <v>7258494.5135000004</v>
      </c>
      <c r="R208" s="5">
        <v>262470.52100000001</v>
      </c>
      <c r="S208" s="5">
        <v>-2620951.4900000002</v>
      </c>
      <c r="T208" s="5">
        <v>34679632.586800002</v>
      </c>
      <c r="U208" s="6">
        <f t="shared" si="7"/>
        <v>140650050.2958</v>
      </c>
    </row>
    <row r="209" spans="1:21" ht="24.95" customHeight="1">
      <c r="A209" s="128"/>
      <c r="B209" s="126"/>
      <c r="C209" s="1">
        <v>7</v>
      </c>
      <c r="D209" s="5" t="s">
        <v>733</v>
      </c>
      <c r="E209" s="5">
        <v>98548468.068800002</v>
      </c>
      <c r="F209" s="5">
        <v>7077378.5926999999</v>
      </c>
      <c r="G209" s="5">
        <v>255921.28539999999</v>
      </c>
      <c r="H209" s="5">
        <v>0</v>
      </c>
      <c r="I209" s="5">
        <v>32106139.07</v>
      </c>
      <c r="J209" s="6">
        <f t="shared" si="6"/>
        <v>137987907.0169</v>
      </c>
      <c r="K209" s="12"/>
      <c r="L209" s="123"/>
      <c r="M209" s="126"/>
      <c r="N209" s="13">
        <v>4</v>
      </c>
      <c r="O209" s="5" t="s">
        <v>498</v>
      </c>
      <c r="P209" s="5">
        <v>74965652.897</v>
      </c>
      <c r="Q209" s="5">
        <v>5383749.9192000004</v>
      </c>
      <c r="R209" s="5">
        <v>194678.88879999999</v>
      </c>
      <c r="S209" s="5">
        <v>-2620951.4900000002</v>
      </c>
      <c r="T209" s="5">
        <v>25178690.693700001</v>
      </c>
      <c r="U209" s="6">
        <f t="shared" si="7"/>
        <v>103101820.9087</v>
      </c>
    </row>
    <row r="210" spans="1:21" ht="24.95" customHeight="1">
      <c r="A210" s="128"/>
      <c r="B210" s="126"/>
      <c r="C210" s="1">
        <v>8</v>
      </c>
      <c r="D210" s="5" t="s">
        <v>734</v>
      </c>
      <c r="E210" s="5">
        <v>92686275.963599995</v>
      </c>
      <c r="F210" s="5">
        <v>6656378.1070999997</v>
      </c>
      <c r="G210" s="5">
        <v>240697.71299999999</v>
      </c>
      <c r="H210" s="5">
        <v>0</v>
      </c>
      <c r="I210" s="5">
        <v>30745345.250500001</v>
      </c>
      <c r="J210" s="6">
        <f t="shared" si="6"/>
        <v>130328697.03419998</v>
      </c>
      <c r="K210" s="12"/>
      <c r="L210" s="123"/>
      <c r="M210" s="126"/>
      <c r="N210" s="13">
        <v>5</v>
      </c>
      <c r="O210" s="5" t="s">
        <v>358</v>
      </c>
      <c r="P210" s="5">
        <v>78554931.733199999</v>
      </c>
      <c r="Q210" s="5">
        <v>5641518.3624</v>
      </c>
      <c r="R210" s="5">
        <v>203999.91500000001</v>
      </c>
      <c r="S210" s="5">
        <v>-2620951.4900000002</v>
      </c>
      <c r="T210" s="5">
        <v>28354780.754900001</v>
      </c>
      <c r="U210" s="6">
        <f t="shared" si="7"/>
        <v>110134279.2755</v>
      </c>
    </row>
    <row r="211" spans="1:21" ht="24.95" customHeight="1">
      <c r="A211" s="128"/>
      <c r="B211" s="126"/>
      <c r="C211" s="1">
        <v>9</v>
      </c>
      <c r="D211" s="5" t="s">
        <v>735</v>
      </c>
      <c r="E211" s="5">
        <v>87210955.291800007</v>
      </c>
      <c r="F211" s="5">
        <v>6263161.2659999998</v>
      </c>
      <c r="G211" s="5">
        <v>226478.8101</v>
      </c>
      <c r="H211" s="5">
        <v>0</v>
      </c>
      <c r="I211" s="5">
        <v>29554077.281199999</v>
      </c>
      <c r="J211" s="6">
        <f t="shared" si="6"/>
        <v>123254672.64910001</v>
      </c>
      <c r="K211" s="12"/>
      <c r="L211" s="123"/>
      <c r="M211" s="126"/>
      <c r="N211" s="13">
        <v>6</v>
      </c>
      <c r="O211" s="5" t="s">
        <v>359</v>
      </c>
      <c r="P211" s="5">
        <v>120720456.89129999</v>
      </c>
      <c r="Q211" s="5">
        <v>8669687.0489000008</v>
      </c>
      <c r="R211" s="5">
        <v>313499.89620000002</v>
      </c>
      <c r="S211" s="5">
        <v>-2620951.4900000002</v>
      </c>
      <c r="T211" s="5">
        <v>42672996.082699999</v>
      </c>
      <c r="U211" s="6">
        <f t="shared" si="7"/>
        <v>169755688.42910001</v>
      </c>
    </row>
    <row r="212" spans="1:21" ht="24.95" customHeight="1">
      <c r="A212" s="128"/>
      <c r="B212" s="126"/>
      <c r="C212" s="1">
        <v>10</v>
      </c>
      <c r="D212" s="5" t="s">
        <v>736</v>
      </c>
      <c r="E212" s="5">
        <v>97521313.114399999</v>
      </c>
      <c r="F212" s="5">
        <v>7003612.2051999997</v>
      </c>
      <c r="G212" s="5">
        <v>253253.85870000001</v>
      </c>
      <c r="H212" s="5">
        <v>0</v>
      </c>
      <c r="I212" s="5">
        <v>34952351.467</v>
      </c>
      <c r="J212" s="6">
        <f t="shared" si="6"/>
        <v>139730530.6453</v>
      </c>
      <c r="K212" s="12"/>
      <c r="L212" s="123"/>
      <c r="M212" s="126"/>
      <c r="N212" s="13">
        <v>7</v>
      </c>
      <c r="O212" s="5" t="s">
        <v>737</v>
      </c>
      <c r="P212" s="5">
        <v>85021192.9745</v>
      </c>
      <c r="Q212" s="5">
        <v>6105900.8108000001</v>
      </c>
      <c r="R212" s="5">
        <v>220792.1992</v>
      </c>
      <c r="S212" s="5">
        <v>-2620951.4900000002</v>
      </c>
      <c r="T212" s="5">
        <v>28189195.863899998</v>
      </c>
      <c r="U212" s="6">
        <f t="shared" si="7"/>
        <v>116916130.35840002</v>
      </c>
    </row>
    <row r="213" spans="1:21" ht="24.95" customHeight="1">
      <c r="A213" s="128"/>
      <c r="B213" s="126"/>
      <c r="C213" s="1">
        <v>11</v>
      </c>
      <c r="D213" s="5" t="s">
        <v>166</v>
      </c>
      <c r="E213" s="5">
        <v>81947960.159299999</v>
      </c>
      <c r="F213" s="5">
        <v>5885192.8427999998</v>
      </c>
      <c r="G213" s="5">
        <v>212811.29699999999</v>
      </c>
      <c r="H213" s="5">
        <v>0</v>
      </c>
      <c r="I213" s="5">
        <v>26906269.566399999</v>
      </c>
      <c r="J213" s="6">
        <f t="shared" si="6"/>
        <v>114952233.8655</v>
      </c>
      <c r="K213" s="12"/>
      <c r="L213" s="123"/>
      <c r="M213" s="126"/>
      <c r="N213" s="13">
        <v>8</v>
      </c>
      <c r="O213" s="5" t="s">
        <v>738</v>
      </c>
      <c r="P213" s="5">
        <v>85659241.309400007</v>
      </c>
      <c r="Q213" s="5">
        <v>6151723.0312000001</v>
      </c>
      <c r="R213" s="5">
        <v>222449.1519</v>
      </c>
      <c r="S213" s="5">
        <v>-2620951.4900000002</v>
      </c>
      <c r="T213" s="5">
        <v>31245248.185199998</v>
      </c>
      <c r="U213" s="6">
        <f t="shared" si="7"/>
        <v>120657710.1877</v>
      </c>
    </row>
    <row r="214" spans="1:21" ht="24.95" customHeight="1">
      <c r="A214" s="128"/>
      <c r="B214" s="126"/>
      <c r="C214" s="1">
        <v>12</v>
      </c>
      <c r="D214" s="5" t="s">
        <v>167</v>
      </c>
      <c r="E214" s="5">
        <v>84516927.486699998</v>
      </c>
      <c r="F214" s="5">
        <v>6069686.3689000001</v>
      </c>
      <c r="G214" s="5">
        <v>219482.66819999999</v>
      </c>
      <c r="H214" s="5">
        <v>0</v>
      </c>
      <c r="I214" s="5">
        <v>29888089.7223</v>
      </c>
      <c r="J214" s="6">
        <f t="shared" si="6"/>
        <v>120694186.24610001</v>
      </c>
      <c r="K214" s="12"/>
      <c r="L214" s="123"/>
      <c r="M214" s="126"/>
      <c r="N214" s="13">
        <v>9</v>
      </c>
      <c r="O214" s="5" t="s">
        <v>739</v>
      </c>
      <c r="P214" s="5">
        <v>102983324.47930001</v>
      </c>
      <c r="Q214" s="5">
        <v>7395873.2220999999</v>
      </c>
      <c r="R214" s="5">
        <v>267438.1986</v>
      </c>
      <c r="S214" s="5">
        <v>-2620951.4900000002</v>
      </c>
      <c r="T214" s="5">
        <v>34943160.004000001</v>
      </c>
      <c r="U214" s="6">
        <f t="shared" si="7"/>
        <v>142968844.414</v>
      </c>
    </row>
    <row r="215" spans="1:21" ht="24.95" customHeight="1">
      <c r="A215" s="128"/>
      <c r="B215" s="126"/>
      <c r="C215" s="1">
        <v>13</v>
      </c>
      <c r="D215" s="5" t="s">
        <v>168</v>
      </c>
      <c r="E215" s="5">
        <v>77415681.618200004</v>
      </c>
      <c r="F215" s="5">
        <v>5559701.7240000004</v>
      </c>
      <c r="G215" s="5">
        <v>201041.38750000001</v>
      </c>
      <c r="H215" s="5">
        <v>0</v>
      </c>
      <c r="I215" s="5">
        <v>28641454.506999999</v>
      </c>
      <c r="J215" s="6">
        <f t="shared" si="6"/>
        <v>111817879.23670001</v>
      </c>
      <c r="K215" s="12"/>
      <c r="L215" s="123"/>
      <c r="M215" s="126"/>
      <c r="N215" s="13">
        <v>10</v>
      </c>
      <c r="O215" s="5" t="s">
        <v>740</v>
      </c>
      <c r="P215" s="5">
        <v>111749544.7679</v>
      </c>
      <c r="Q215" s="5">
        <v>8025430.0384</v>
      </c>
      <c r="R215" s="5">
        <v>290203.26449999999</v>
      </c>
      <c r="S215" s="5">
        <v>-2620951.4900000002</v>
      </c>
      <c r="T215" s="5">
        <v>38628925.915899999</v>
      </c>
      <c r="U215" s="6">
        <f t="shared" si="7"/>
        <v>156073152.49670002</v>
      </c>
    </row>
    <row r="216" spans="1:21" ht="24.95" customHeight="1">
      <c r="A216" s="128"/>
      <c r="B216" s="126"/>
      <c r="C216" s="1">
        <v>14</v>
      </c>
      <c r="D216" s="5" t="s">
        <v>741</v>
      </c>
      <c r="E216" s="5">
        <v>75818212.906299993</v>
      </c>
      <c r="F216" s="5">
        <v>5444977.5575000001</v>
      </c>
      <c r="G216" s="5">
        <v>196892.90849999999</v>
      </c>
      <c r="H216" s="5">
        <v>0</v>
      </c>
      <c r="I216" s="5">
        <v>27690908.076499999</v>
      </c>
      <c r="J216" s="6">
        <f t="shared" si="6"/>
        <v>109150991.4488</v>
      </c>
      <c r="K216" s="12"/>
      <c r="L216" s="123"/>
      <c r="M216" s="126"/>
      <c r="N216" s="13">
        <v>11</v>
      </c>
      <c r="O216" s="5" t="s">
        <v>499</v>
      </c>
      <c r="P216" s="5">
        <v>85505083.377499998</v>
      </c>
      <c r="Q216" s="5">
        <v>6140651.9910000004</v>
      </c>
      <c r="R216" s="5">
        <v>222048.818</v>
      </c>
      <c r="S216" s="5">
        <v>-2620951.4900000002</v>
      </c>
      <c r="T216" s="5">
        <v>29865977.081700001</v>
      </c>
      <c r="U216" s="6">
        <f t="shared" si="7"/>
        <v>119112809.7782</v>
      </c>
    </row>
    <row r="217" spans="1:21" ht="24.95" customHeight="1">
      <c r="A217" s="128"/>
      <c r="B217" s="126"/>
      <c r="C217" s="1">
        <v>15</v>
      </c>
      <c r="D217" s="5" t="s">
        <v>742</v>
      </c>
      <c r="E217" s="5">
        <v>82271505.949000001</v>
      </c>
      <c r="F217" s="5">
        <v>5908428.6787999999</v>
      </c>
      <c r="G217" s="5">
        <v>213651.51550000001</v>
      </c>
      <c r="H217" s="5">
        <v>0</v>
      </c>
      <c r="I217" s="5">
        <v>29906050.159200002</v>
      </c>
      <c r="J217" s="6">
        <f t="shared" si="6"/>
        <v>118299636.30249999</v>
      </c>
      <c r="K217" s="12"/>
      <c r="L217" s="123"/>
      <c r="M217" s="126"/>
      <c r="N217" s="13">
        <v>12</v>
      </c>
      <c r="O217" s="5" t="s">
        <v>743</v>
      </c>
      <c r="P217" s="5">
        <v>88503366.011700004</v>
      </c>
      <c r="Q217" s="5">
        <v>6355977.3202999998</v>
      </c>
      <c r="R217" s="5">
        <v>229835.0815</v>
      </c>
      <c r="S217" s="5">
        <v>-2620951.4900000002</v>
      </c>
      <c r="T217" s="5">
        <v>31021905.6303</v>
      </c>
      <c r="U217" s="6">
        <f t="shared" si="7"/>
        <v>123490132.5538</v>
      </c>
    </row>
    <row r="218" spans="1:21" ht="24.95" customHeight="1">
      <c r="A218" s="128"/>
      <c r="B218" s="126"/>
      <c r="C218" s="1">
        <v>16</v>
      </c>
      <c r="D218" s="5" t="s">
        <v>744</v>
      </c>
      <c r="E218" s="5">
        <v>67943313.757499993</v>
      </c>
      <c r="F218" s="5">
        <v>4879432.0574000003</v>
      </c>
      <c r="G218" s="5">
        <v>176442.5215</v>
      </c>
      <c r="H218" s="5">
        <v>0</v>
      </c>
      <c r="I218" s="5">
        <v>24615086.353399999</v>
      </c>
      <c r="J218" s="6">
        <f t="shared" si="6"/>
        <v>97614274.689799994</v>
      </c>
      <c r="K218" s="12"/>
      <c r="L218" s="123"/>
      <c r="M218" s="126"/>
      <c r="N218" s="13">
        <v>13</v>
      </c>
      <c r="O218" s="5" t="s">
        <v>745</v>
      </c>
      <c r="P218" s="5">
        <v>82247628.726999998</v>
      </c>
      <c r="Q218" s="5">
        <v>5906713.9069999997</v>
      </c>
      <c r="R218" s="5">
        <v>213589.5086</v>
      </c>
      <c r="S218" s="5">
        <v>-2620951.4900000002</v>
      </c>
      <c r="T218" s="5">
        <v>29232064.108399998</v>
      </c>
      <c r="U218" s="6">
        <f t="shared" si="7"/>
        <v>114979044.76100001</v>
      </c>
    </row>
    <row r="219" spans="1:21" ht="24.95" customHeight="1">
      <c r="A219" s="128"/>
      <c r="B219" s="126"/>
      <c r="C219" s="1">
        <v>17</v>
      </c>
      <c r="D219" s="5" t="s">
        <v>169</v>
      </c>
      <c r="E219" s="5">
        <v>85579856.218700007</v>
      </c>
      <c r="F219" s="5">
        <v>6146021.8940000003</v>
      </c>
      <c r="G219" s="5">
        <v>222242.99619999999</v>
      </c>
      <c r="H219" s="5">
        <v>0</v>
      </c>
      <c r="I219" s="5">
        <v>31345792.373799998</v>
      </c>
      <c r="J219" s="6">
        <f t="shared" si="6"/>
        <v>123293913.48269999</v>
      </c>
      <c r="K219" s="12"/>
      <c r="L219" s="123"/>
      <c r="M219" s="126"/>
      <c r="N219" s="13">
        <v>14</v>
      </c>
      <c r="O219" s="5" t="s">
        <v>746</v>
      </c>
      <c r="P219" s="5">
        <v>102861883.2175</v>
      </c>
      <c r="Q219" s="5">
        <v>7387151.7696000002</v>
      </c>
      <c r="R219" s="5">
        <v>267122.82689999999</v>
      </c>
      <c r="S219" s="5">
        <v>-2620951.4900000002</v>
      </c>
      <c r="T219" s="5">
        <v>34735516.679899998</v>
      </c>
      <c r="U219" s="6">
        <f t="shared" si="7"/>
        <v>142630723.00390002</v>
      </c>
    </row>
    <row r="220" spans="1:21" ht="24.95" customHeight="1">
      <c r="A220" s="128"/>
      <c r="B220" s="126"/>
      <c r="C220" s="1">
        <v>18</v>
      </c>
      <c r="D220" s="5" t="s">
        <v>170</v>
      </c>
      <c r="E220" s="5">
        <v>89978355.635800004</v>
      </c>
      <c r="F220" s="5">
        <v>6461905.5015000002</v>
      </c>
      <c r="G220" s="5">
        <v>233665.49359999999</v>
      </c>
      <c r="H220" s="5">
        <v>0</v>
      </c>
      <c r="I220" s="5">
        <v>29502780.206099998</v>
      </c>
      <c r="J220" s="6">
        <f t="shared" si="6"/>
        <v>126176706.837</v>
      </c>
      <c r="K220" s="12"/>
      <c r="L220" s="123"/>
      <c r="M220" s="126"/>
      <c r="N220" s="13">
        <v>15</v>
      </c>
      <c r="O220" s="5" t="s">
        <v>360</v>
      </c>
      <c r="P220" s="5">
        <v>68266190.380099997</v>
      </c>
      <c r="Q220" s="5">
        <v>4902619.8364000004</v>
      </c>
      <c r="R220" s="5">
        <v>177281.00229999999</v>
      </c>
      <c r="S220" s="5">
        <v>-2620951.4900000002</v>
      </c>
      <c r="T220" s="5">
        <v>24683292.7443</v>
      </c>
      <c r="U220" s="6">
        <f t="shared" si="7"/>
        <v>95408432.473100007</v>
      </c>
    </row>
    <row r="221" spans="1:21" ht="24.95" customHeight="1">
      <c r="A221" s="128"/>
      <c r="B221" s="126"/>
      <c r="C221" s="1">
        <v>19</v>
      </c>
      <c r="D221" s="5" t="s">
        <v>747</v>
      </c>
      <c r="E221" s="5">
        <v>117509113.5156</v>
      </c>
      <c r="F221" s="5">
        <v>8439060.5022999998</v>
      </c>
      <c r="G221" s="5">
        <v>305160.33350000001</v>
      </c>
      <c r="H221" s="5">
        <v>0</v>
      </c>
      <c r="I221" s="5">
        <v>40981114.513999999</v>
      </c>
      <c r="J221" s="6">
        <f t="shared" si="6"/>
        <v>167234448.86539999</v>
      </c>
      <c r="K221" s="12"/>
      <c r="L221" s="123"/>
      <c r="M221" s="126"/>
      <c r="N221" s="13">
        <v>16</v>
      </c>
      <c r="O221" s="5" t="s">
        <v>361</v>
      </c>
      <c r="P221" s="5">
        <v>112825431.4464</v>
      </c>
      <c r="Q221" s="5">
        <v>8102696.1541999998</v>
      </c>
      <c r="R221" s="5">
        <v>292997.24300000002</v>
      </c>
      <c r="S221" s="5">
        <v>-2620951.4900000002</v>
      </c>
      <c r="T221" s="5">
        <v>38180367.235299997</v>
      </c>
      <c r="U221" s="6">
        <f t="shared" si="7"/>
        <v>156780540.5889</v>
      </c>
    </row>
    <row r="222" spans="1:21" ht="24.95" customHeight="1">
      <c r="A222" s="128"/>
      <c r="B222" s="126"/>
      <c r="C222" s="1">
        <v>20</v>
      </c>
      <c r="D222" s="5" t="s">
        <v>748</v>
      </c>
      <c r="E222" s="5">
        <v>93151290.077700004</v>
      </c>
      <c r="F222" s="5">
        <v>6689773.6635999996</v>
      </c>
      <c r="G222" s="5">
        <v>241905.3118</v>
      </c>
      <c r="H222" s="5">
        <v>0</v>
      </c>
      <c r="I222" s="5">
        <v>34039082.633900002</v>
      </c>
      <c r="J222" s="6">
        <f t="shared" si="6"/>
        <v>134122051.68700001</v>
      </c>
      <c r="K222" s="12"/>
      <c r="L222" s="123"/>
      <c r="M222" s="126"/>
      <c r="N222" s="13">
        <v>17</v>
      </c>
      <c r="O222" s="5" t="s">
        <v>362</v>
      </c>
      <c r="P222" s="5">
        <v>90906689.058300003</v>
      </c>
      <c r="Q222" s="5">
        <v>6528574.9000000004</v>
      </c>
      <c r="R222" s="5">
        <v>236076.2899</v>
      </c>
      <c r="S222" s="5">
        <v>-2620951.4900000002</v>
      </c>
      <c r="T222" s="5">
        <v>29214943.548099998</v>
      </c>
      <c r="U222" s="6">
        <f t="shared" si="7"/>
        <v>124265332.30630001</v>
      </c>
    </row>
    <row r="223" spans="1:21" ht="24.95" customHeight="1">
      <c r="A223" s="128"/>
      <c r="B223" s="126"/>
      <c r="C223" s="1">
        <v>21</v>
      </c>
      <c r="D223" s="5" t="s">
        <v>749</v>
      </c>
      <c r="E223" s="5">
        <v>73877245.266000003</v>
      </c>
      <c r="F223" s="5">
        <v>5305584.5959000001</v>
      </c>
      <c r="G223" s="5">
        <v>191852.39449999999</v>
      </c>
      <c r="H223" s="5">
        <v>0</v>
      </c>
      <c r="I223" s="5">
        <v>28018718.352299999</v>
      </c>
      <c r="J223" s="6">
        <f t="shared" si="6"/>
        <v>107393400.60870001</v>
      </c>
      <c r="K223" s="12"/>
      <c r="L223" s="124"/>
      <c r="M223" s="127"/>
      <c r="N223" s="13">
        <v>18</v>
      </c>
      <c r="O223" s="5" t="s">
        <v>363</v>
      </c>
      <c r="P223" s="5">
        <v>106657631.4259</v>
      </c>
      <c r="Q223" s="5">
        <v>7659748.0630000001</v>
      </c>
      <c r="R223" s="5">
        <v>276980.03499999997</v>
      </c>
      <c r="S223" s="5">
        <v>-2620951.4900000002</v>
      </c>
      <c r="T223" s="5">
        <v>33994810.173699997</v>
      </c>
      <c r="U223" s="6">
        <f t="shared" si="7"/>
        <v>145968218.2076</v>
      </c>
    </row>
    <row r="224" spans="1:21" ht="24.95" customHeight="1">
      <c r="A224" s="128"/>
      <c r="B224" s="126"/>
      <c r="C224" s="1">
        <v>22</v>
      </c>
      <c r="D224" s="5" t="s">
        <v>750</v>
      </c>
      <c r="E224" s="5">
        <v>86804779.493100002</v>
      </c>
      <c r="F224" s="5">
        <v>6233991.2549000001</v>
      </c>
      <c r="G224" s="5">
        <v>225424.00899999999</v>
      </c>
      <c r="H224" s="5">
        <v>0</v>
      </c>
      <c r="I224" s="5">
        <v>32611034.084899999</v>
      </c>
      <c r="J224" s="6">
        <f t="shared" si="6"/>
        <v>125875228.84189999</v>
      </c>
      <c r="K224" s="12"/>
      <c r="L224" s="19"/>
      <c r="M224" s="111" t="s">
        <v>487</v>
      </c>
      <c r="N224" s="112"/>
      <c r="O224" s="113"/>
      <c r="P224" s="15">
        <v>1691621122.0338998</v>
      </c>
      <c r="Q224" s="15">
        <v>121485836.8742</v>
      </c>
      <c r="R224" s="15">
        <v>4392984.0869999994</v>
      </c>
      <c r="S224" s="15">
        <v>-47177126.820000023</v>
      </c>
      <c r="T224" s="15">
        <v>579673155.04890001</v>
      </c>
      <c r="U224" s="8">
        <f t="shared" si="7"/>
        <v>2349995971.224</v>
      </c>
    </row>
    <row r="225" spans="1:21" ht="24.95" customHeight="1">
      <c r="A225" s="128"/>
      <c r="B225" s="126"/>
      <c r="C225" s="1">
        <v>23</v>
      </c>
      <c r="D225" s="5" t="s">
        <v>751</v>
      </c>
      <c r="E225" s="5">
        <v>107873381.2122</v>
      </c>
      <c r="F225" s="5">
        <v>7747058.6187000005</v>
      </c>
      <c r="G225" s="5">
        <v>280137.22509999998</v>
      </c>
      <c r="H225" s="5">
        <v>0</v>
      </c>
      <c r="I225" s="5">
        <v>39843340.219999999</v>
      </c>
      <c r="J225" s="6">
        <f t="shared" si="6"/>
        <v>155743917.27599999</v>
      </c>
      <c r="K225" s="12"/>
      <c r="L225" s="122">
        <v>29</v>
      </c>
      <c r="M225" s="125" t="s">
        <v>51</v>
      </c>
      <c r="N225" s="13">
        <v>1</v>
      </c>
      <c r="O225" s="5" t="s">
        <v>364</v>
      </c>
      <c r="P225" s="5">
        <v>66656030.570900001</v>
      </c>
      <c r="Q225" s="5">
        <v>4786984.2432000004</v>
      </c>
      <c r="R225" s="5">
        <v>173099.56570000001</v>
      </c>
      <c r="S225" s="5">
        <v>-2734288.18</v>
      </c>
      <c r="T225" s="5">
        <v>24971018.633900002</v>
      </c>
      <c r="U225" s="6">
        <f t="shared" si="7"/>
        <v>93852844.833699986</v>
      </c>
    </row>
    <row r="226" spans="1:21" ht="24.95" customHeight="1">
      <c r="A226" s="128"/>
      <c r="B226" s="126"/>
      <c r="C226" s="1">
        <v>24</v>
      </c>
      <c r="D226" s="5" t="s">
        <v>752</v>
      </c>
      <c r="E226" s="5">
        <v>88773471.297399998</v>
      </c>
      <c r="F226" s="5">
        <v>6375375.2611999996</v>
      </c>
      <c r="G226" s="5">
        <v>230536.52009999999</v>
      </c>
      <c r="H226" s="5">
        <v>0</v>
      </c>
      <c r="I226" s="5">
        <v>29111203.9188</v>
      </c>
      <c r="J226" s="6">
        <f t="shared" si="6"/>
        <v>124490586.99749999</v>
      </c>
      <c r="K226" s="12"/>
      <c r="L226" s="123"/>
      <c r="M226" s="126"/>
      <c r="N226" s="13">
        <v>2</v>
      </c>
      <c r="O226" s="5" t="s">
        <v>365</v>
      </c>
      <c r="P226" s="5">
        <v>66843009.961300001</v>
      </c>
      <c r="Q226" s="5">
        <v>4800412.3964999998</v>
      </c>
      <c r="R226" s="5">
        <v>173585.13399999999</v>
      </c>
      <c r="S226" s="5">
        <v>-2734288.18</v>
      </c>
      <c r="T226" s="5">
        <v>24482985.755800001</v>
      </c>
      <c r="U226" s="6">
        <f t="shared" si="7"/>
        <v>93565705.067600012</v>
      </c>
    </row>
    <row r="227" spans="1:21" ht="24.95" customHeight="1">
      <c r="A227" s="128"/>
      <c r="B227" s="127"/>
      <c r="C227" s="1">
        <v>25</v>
      </c>
      <c r="D227" s="5" t="s">
        <v>753</v>
      </c>
      <c r="E227" s="5">
        <v>85252940.322899997</v>
      </c>
      <c r="F227" s="5">
        <v>6122544.0296</v>
      </c>
      <c r="G227" s="5">
        <v>221394.0257</v>
      </c>
      <c r="H227" s="5">
        <v>0</v>
      </c>
      <c r="I227" s="5">
        <v>27779095.113600001</v>
      </c>
      <c r="J227" s="6">
        <f t="shared" si="6"/>
        <v>119375973.4918</v>
      </c>
      <c r="K227" s="12"/>
      <c r="L227" s="123"/>
      <c r="M227" s="126"/>
      <c r="N227" s="13">
        <v>3</v>
      </c>
      <c r="O227" s="5" t="s">
        <v>754</v>
      </c>
      <c r="P227" s="5">
        <v>83275162.526099995</v>
      </c>
      <c r="Q227" s="5">
        <v>5980507.5016999999</v>
      </c>
      <c r="R227" s="5">
        <v>216257.9191</v>
      </c>
      <c r="S227" s="5">
        <v>-2734288.18</v>
      </c>
      <c r="T227" s="5">
        <v>29764452.495999999</v>
      </c>
      <c r="U227" s="6">
        <f t="shared" si="7"/>
        <v>116502092.26289999</v>
      </c>
    </row>
    <row r="228" spans="1:21" ht="24.95" customHeight="1">
      <c r="A228" s="1"/>
      <c r="B228" s="111" t="s">
        <v>477</v>
      </c>
      <c r="C228" s="112"/>
      <c r="D228" s="113"/>
      <c r="E228" s="15">
        <v>2183179983.3312001</v>
      </c>
      <c r="F228" s="15">
        <v>156787736.84450001</v>
      </c>
      <c r="G228" s="15">
        <v>5669517.1281000013</v>
      </c>
      <c r="H228" s="15">
        <v>0</v>
      </c>
      <c r="I228" s="15">
        <v>770800577.35350013</v>
      </c>
      <c r="J228" s="8">
        <f t="shared" si="6"/>
        <v>3116437814.6573</v>
      </c>
      <c r="K228" s="12"/>
      <c r="L228" s="123"/>
      <c r="M228" s="126"/>
      <c r="N228" s="13">
        <v>4</v>
      </c>
      <c r="O228" s="5" t="s">
        <v>755</v>
      </c>
      <c r="P228" s="5">
        <v>73613403.023499995</v>
      </c>
      <c r="Q228" s="5">
        <v>5286636.443</v>
      </c>
      <c r="R228" s="5">
        <v>191167.2205</v>
      </c>
      <c r="S228" s="5">
        <v>-2734288.18</v>
      </c>
      <c r="T228" s="5">
        <v>24948341.9672</v>
      </c>
      <c r="U228" s="6">
        <f t="shared" si="7"/>
        <v>101305260.4742</v>
      </c>
    </row>
    <row r="229" spans="1:21" ht="24.95" customHeight="1">
      <c r="A229" s="128">
        <v>11</v>
      </c>
      <c r="B229" s="125" t="s">
        <v>756</v>
      </c>
      <c r="C229" s="1">
        <v>1</v>
      </c>
      <c r="D229" s="5" t="s">
        <v>757</v>
      </c>
      <c r="E229" s="5">
        <v>96810423.283299997</v>
      </c>
      <c r="F229" s="5">
        <v>6952558.7836999996</v>
      </c>
      <c r="G229" s="5">
        <v>251407.74340000001</v>
      </c>
      <c r="H229" s="5">
        <v>-3334383.5027999999</v>
      </c>
      <c r="I229" s="5">
        <v>31388933.3926</v>
      </c>
      <c r="J229" s="6">
        <f t="shared" si="6"/>
        <v>132068939.70019999</v>
      </c>
      <c r="K229" s="12"/>
      <c r="L229" s="123"/>
      <c r="M229" s="126"/>
      <c r="N229" s="13">
        <v>5</v>
      </c>
      <c r="O229" s="5" t="s">
        <v>500</v>
      </c>
      <c r="P229" s="5">
        <v>69661376.521599993</v>
      </c>
      <c r="Q229" s="5">
        <v>5002816.8331000004</v>
      </c>
      <c r="R229" s="5">
        <v>180904.1721</v>
      </c>
      <c r="S229" s="5">
        <v>-2734288.18</v>
      </c>
      <c r="T229" s="5">
        <v>24620725.509</v>
      </c>
      <c r="U229" s="6">
        <f t="shared" si="7"/>
        <v>96731534.855799988</v>
      </c>
    </row>
    <row r="230" spans="1:21" ht="24.95" customHeight="1">
      <c r="A230" s="128"/>
      <c r="B230" s="126"/>
      <c r="C230" s="1">
        <v>2</v>
      </c>
      <c r="D230" s="5" t="s">
        <v>758</v>
      </c>
      <c r="E230" s="5">
        <v>90904835.344300002</v>
      </c>
      <c r="F230" s="5">
        <v>6528441.7732999995</v>
      </c>
      <c r="G230" s="5">
        <v>236071.476</v>
      </c>
      <c r="H230" s="5">
        <v>-3275327.6233999999</v>
      </c>
      <c r="I230" s="5">
        <v>31704726.973299999</v>
      </c>
      <c r="J230" s="6">
        <f t="shared" si="6"/>
        <v>126098747.94349998</v>
      </c>
      <c r="K230" s="12"/>
      <c r="L230" s="123"/>
      <c r="M230" s="126"/>
      <c r="N230" s="13">
        <v>6</v>
      </c>
      <c r="O230" s="5" t="s">
        <v>759</v>
      </c>
      <c r="P230" s="5">
        <v>79340886.291800007</v>
      </c>
      <c r="Q230" s="5">
        <v>5697962.6489000004</v>
      </c>
      <c r="R230" s="5">
        <v>206040.96650000001</v>
      </c>
      <c r="S230" s="5">
        <v>-2734288.18</v>
      </c>
      <c r="T230" s="5">
        <v>29051591.127500001</v>
      </c>
      <c r="U230" s="6">
        <f t="shared" si="7"/>
        <v>111562192.8547</v>
      </c>
    </row>
    <row r="231" spans="1:21" ht="24.95" customHeight="1">
      <c r="A231" s="128"/>
      <c r="B231" s="126"/>
      <c r="C231" s="1">
        <v>3</v>
      </c>
      <c r="D231" s="5" t="s">
        <v>760</v>
      </c>
      <c r="E231" s="5">
        <v>91687399.925099999</v>
      </c>
      <c r="F231" s="5">
        <v>6584642.6043999996</v>
      </c>
      <c r="G231" s="5">
        <v>238103.72409999999</v>
      </c>
      <c r="H231" s="5">
        <v>-3283153.2692999998</v>
      </c>
      <c r="I231" s="5">
        <v>31734510.287700001</v>
      </c>
      <c r="J231" s="6">
        <f t="shared" si="6"/>
        <v>126961503.27199998</v>
      </c>
      <c r="K231" s="12"/>
      <c r="L231" s="123"/>
      <c r="M231" s="126"/>
      <c r="N231" s="13">
        <v>7</v>
      </c>
      <c r="O231" s="5" t="s">
        <v>366</v>
      </c>
      <c r="P231" s="5">
        <v>66499450.904299997</v>
      </c>
      <c r="Q231" s="5">
        <v>4775739.2832000004</v>
      </c>
      <c r="R231" s="5">
        <v>172692.94279999999</v>
      </c>
      <c r="S231" s="5">
        <v>-2734288.18</v>
      </c>
      <c r="T231" s="5">
        <v>25464219.983100001</v>
      </c>
      <c r="U231" s="6">
        <f t="shared" si="7"/>
        <v>94177814.93339999</v>
      </c>
    </row>
    <row r="232" spans="1:21" ht="24.95" customHeight="1">
      <c r="A232" s="128"/>
      <c r="B232" s="126"/>
      <c r="C232" s="1">
        <v>4</v>
      </c>
      <c r="D232" s="5" t="s">
        <v>756</v>
      </c>
      <c r="E232" s="5">
        <v>88412273.470500007</v>
      </c>
      <c r="F232" s="5">
        <v>6349435.3981999997</v>
      </c>
      <c r="G232" s="5">
        <v>229598.5226</v>
      </c>
      <c r="H232" s="5">
        <v>-3250402.0046999999</v>
      </c>
      <c r="I232" s="5">
        <v>29781151.2632</v>
      </c>
      <c r="J232" s="6">
        <f t="shared" si="6"/>
        <v>121522056.6498</v>
      </c>
      <c r="K232" s="12"/>
      <c r="L232" s="123"/>
      <c r="M232" s="126"/>
      <c r="N232" s="13">
        <v>8</v>
      </c>
      <c r="O232" s="5" t="s">
        <v>367</v>
      </c>
      <c r="P232" s="5">
        <v>69063093.716100007</v>
      </c>
      <c r="Q232" s="5">
        <v>4959850.4227</v>
      </c>
      <c r="R232" s="5">
        <v>179350.48680000001</v>
      </c>
      <c r="S232" s="5">
        <v>-2734288.18</v>
      </c>
      <c r="T232" s="5">
        <v>24960552.48</v>
      </c>
      <c r="U232" s="6">
        <f t="shared" si="7"/>
        <v>96428558.925600007</v>
      </c>
    </row>
    <row r="233" spans="1:21" ht="24.95" customHeight="1">
      <c r="A233" s="128"/>
      <c r="B233" s="126"/>
      <c r="C233" s="1">
        <v>5</v>
      </c>
      <c r="D233" s="5" t="s">
        <v>171</v>
      </c>
      <c r="E233" s="5">
        <v>88125370.776199996</v>
      </c>
      <c r="F233" s="5">
        <v>6328831.1308000004</v>
      </c>
      <c r="G233" s="5">
        <v>228853.46280000001</v>
      </c>
      <c r="H233" s="5">
        <v>-3247532.9778</v>
      </c>
      <c r="I233" s="5">
        <v>30994579.052099999</v>
      </c>
      <c r="J233" s="6">
        <f t="shared" si="6"/>
        <v>122430101.44409999</v>
      </c>
      <c r="K233" s="12"/>
      <c r="L233" s="123"/>
      <c r="M233" s="126"/>
      <c r="N233" s="13">
        <v>9</v>
      </c>
      <c r="O233" s="5" t="s">
        <v>368</v>
      </c>
      <c r="P233" s="5">
        <v>67926979.484899998</v>
      </c>
      <c r="Q233" s="5">
        <v>4878258.9917000001</v>
      </c>
      <c r="R233" s="5">
        <v>176400.1029</v>
      </c>
      <c r="S233" s="5">
        <v>-2734288.18</v>
      </c>
      <c r="T233" s="5">
        <v>24857183.0592</v>
      </c>
      <c r="U233" s="6">
        <f t="shared" si="7"/>
        <v>95104533.458699986</v>
      </c>
    </row>
    <row r="234" spans="1:21" ht="24.95" customHeight="1">
      <c r="A234" s="128"/>
      <c r="B234" s="126"/>
      <c r="C234" s="1">
        <v>6</v>
      </c>
      <c r="D234" s="5" t="s">
        <v>172</v>
      </c>
      <c r="E234" s="5">
        <v>91596803.250499994</v>
      </c>
      <c r="F234" s="5">
        <v>6578136.2936000004</v>
      </c>
      <c r="G234" s="5">
        <v>237868.4528</v>
      </c>
      <c r="H234" s="5">
        <v>-3282247.3025000002</v>
      </c>
      <c r="I234" s="5">
        <v>30192561.558200002</v>
      </c>
      <c r="J234" s="6">
        <f t="shared" si="6"/>
        <v>125323122.2526</v>
      </c>
      <c r="K234" s="12"/>
      <c r="L234" s="123"/>
      <c r="M234" s="126"/>
      <c r="N234" s="13">
        <v>10</v>
      </c>
      <c r="O234" s="5" t="s">
        <v>761</v>
      </c>
      <c r="P234" s="5">
        <v>77110544.582399994</v>
      </c>
      <c r="Q234" s="5">
        <v>5537787.9351000004</v>
      </c>
      <c r="R234" s="5">
        <v>200248.97469999999</v>
      </c>
      <c r="S234" s="5">
        <v>-2734288.18</v>
      </c>
      <c r="T234" s="5">
        <v>28617633.377599999</v>
      </c>
      <c r="U234" s="6">
        <f t="shared" si="7"/>
        <v>108731926.68979999</v>
      </c>
    </row>
    <row r="235" spans="1:21" ht="24.95" customHeight="1">
      <c r="A235" s="128"/>
      <c r="B235" s="126"/>
      <c r="C235" s="1">
        <v>7</v>
      </c>
      <c r="D235" s="5" t="s">
        <v>762</v>
      </c>
      <c r="E235" s="5">
        <v>107023886.7727</v>
      </c>
      <c r="F235" s="5">
        <v>7686051.1380000003</v>
      </c>
      <c r="G235" s="5">
        <v>277931.16639999999</v>
      </c>
      <c r="H235" s="5">
        <v>-3436518.1376999998</v>
      </c>
      <c r="I235" s="5">
        <v>35451416.237599999</v>
      </c>
      <c r="J235" s="6">
        <f t="shared" si="6"/>
        <v>147002767.17699999</v>
      </c>
      <c r="K235" s="12"/>
      <c r="L235" s="123"/>
      <c r="M235" s="126"/>
      <c r="N235" s="13">
        <v>11</v>
      </c>
      <c r="O235" s="5" t="s">
        <v>763</v>
      </c>
      <c r="P235" s="5">
        <v>81647005.470500007</v>
      </c>
      <c r="Q235" s="5">
        <v>5863579.4142000005</v>
      </c>
      <c r="R235" s="5">
        <v>212029.74540000001</v>
      </c>
      <c r="S235" s="5">
        <v>-2734288.18</v>
      </c>
      <c r="T235" s="5">
        <v>30853836.979899999</v>
      </c>
      <c r="U235" s="6">
        <f t="shared" si="7"/>
        <v>115842163.42999999</v>
      </c>
    </row>
    <row r="236" spans="1:21" ht="24.95" customHeight="1">
      <c r="A236" s="128"/>
      <c r="B236" s="126"/>
      <c r="C236" s="1">
        <v>8</v>
      </c>
      <c r="D236" s="5" t="s">
        <v>764</v>
      </c>
      <c r="E236" s="5">
        <v>94798907.503999993</v>
      </c>
      <c r="F236" s="5">
        <v>6808099.3213</v>
      </c>
      <c r="G236" s="5">
        <v>246184.02239999999</v>
      </c>
      <c r="H236" s="5">
        <v>-3314268.3450000002</v>
      </c>
      <c r="I236" s="5">
        <v>31345324.418200001</v>
      </c>
      <c r="J236" s="6">
        <f t="shared" si="6"/>
        <v>129884246.9209</v>
      </c>
      <c r="K236" s="12"/>
      <c r="L236" s="123"/>
      <c r="M236" s="126"/>
      <c r="N236" s="13">
        <v>12</v>
      </c>
      <c r="O236" s="5" t="s">
        <v>765</v>
      </c>
      <c r="P236" s="5">
        <v>94365123.006699994</v>
      </c>
      <c r="Q236" s="5">
        <v>6776946.5579000004</v>
      </c>
      <c r="R236" s="5">
        <v>245057.524</v>
      </c>
      <c r="S236" s="5">
        <v>-2734288.18</v>
      </c>
      <c r="T236" s="5">
        <v>32199771.445099998</v>
      </c>
      <c r="U236" s="6">
        <f t="shared" si="7"/>
        <v>130852610.35369998</v>
      </c>
    </row>
    <row r="237" spans="1:21" ht="24.95" customHeight="1">
      <c r="A237" s="128"/>
      <c r="B237" s="126"/>
      <c r="C237" s="1">
        <v>9</v>
      </c>
      <c r="D237" s="5" t="s">
        <v>766</v>
      </c>
      <c r="E237" s="5">
        <v>85770299.140499994</v>
      </c>
      <c r="F237" s="5">
        <v>6159698.7850000001</v>
      </c>
      <c r="G237" s="5">
        <v>222737.5589</v>
      </c>
      <c r="H237" s="5">
        <v>-3223982.2614000002</v>
      </c>
      <c r="I237" s="5">
        <v>29398813.617899999</v>
      </c>
      <c r="J237" s="6">
        <f t="shared" si="6"/>
        <v>118327566.84089999</v>
      </c>
      <c r="K237" s="12"/>
      <c r="L237" s="123"/>
      <c r="M237" s="126"/>
      <c r="N237" s="13">
        <v>13</v>
      </c>
      <c r="O237" s="5" t="s">
        <v>767</v>
      </c>
      <c r="P237" s="5">
        <v>87961905.997199997</v>
      </c>
      <c r="Q237" s="5">
        <v>6317091.7079999996</v>
      </c>
      <c r="R237" s="5">
        <v>228428.95980000001</v>
      </c>
      <c r="S237" s="5">
        <v>-2734288.18</v>
      </c>
      <c r="T237" s="5">
        <v>29977781.1382</v>
      </c>
      <c r="U237" s="6">
        <f t="shared" si="7"/>
        <v>121750919.6232</v>
      </c>
    </row>
    <row r="238" spans="1:21" ht="24.95" customHeight="1">
      <c r="A238" s="128"/>
      <c r="B238" s="126"/>
      <c r="C238" s="1">
        <v>10</v>
      </c>
      <c r="D238" s="5" t="s">
        <v>768</v>
      </c>
      <c r="E238" s="5">
        <v>119134574.47239999</v>
      </c>
      <c r="F238" s="5">
        <v>8555794.9660999998</v>
      </c>
      <c r="G238" s="5">
        <v>309381.50569999998</v>
      </c>
      <c r="H238" s="5">
        <v>-3557625.0147000002</v>
      </c>
      <c r="I238" s="5">
        <v>36709163.665600002</v>
      </c>
      <c r="J238" s="6">
        <f t="shared" si="6"/>
        <v>161151289.59509999</v>
      </c>
      <c r="K238" s="12"/>
      <c r="L238" s="123"/>
      <c r="M238" s="126"/>
      <c r="N238" s="13">
        <v>14</v>
      </c>
      <c r="O238" s="5" t="s">
        <v>769</v>
      </c>
      <c r="P238" s="5">
        <v>76675539.000100002</v>
      </c>
      <c r="Q238" s="5">
        <v>5506547.4780000001</v>
      </c>
      <c r="R238" s="5">
        <v>199119.30530000001</v>
      </c>
      <c r="S238" s="5">
        <v>-2734288.18</v>
      </c>
      <c r="T238" s="5">
        <v>28791875.457600001</v>
      </c>
      <c r="U238" s="6">
        <f t="shared" si="7"/>
        <v>108438793.06099999</v>
      </c>
    </row>
    <row r="239" spans="1:21" ht="24.95" customHeight="1">
      <c r="A239" s="128"/>
      <c r="B239" s="126"/>
      <c r="C239" s="1">
        <v>11</v>
      </c>
      <c r="D239" s="5" t="s">
        <v>173</v>
      </c>
      <c r="E239" s="5">
        <v>92422823.890100002</v>
      </c>
      <c r="F239" s="5">
        <v>6637457.9747000001</v>
      </c>
      <c r="G239" s="5">
        <v>240013.55230000001</v>
      </c>
      <c r="H239" s="5">
        <v>-3290507.5088999998</v>
      </c>
      <c r="I239" s="5">
        <v>31188848.957400002</v>
      </c>
      <c r="J239" s="6">
        <f t="shared" si="6"/>
        <v>127198636.86560002</v>
      </c>
      <c r="K239" s="12"/>
      <c r="L239" s="123"/>
      <c r="M239" s="126"/>
      <c r="N239" s="13">
        <v>15</v>
      </c>
      <c r="O239" s="5" t="s">
        <v>770</v>
      </c>
      <c r="P239" s="5">
        <v>60253268.336000003</v>
      </c>
      <c r="Q239" s="5">
        <v>4327162.0535000004</v>
      </c>
      <c r="R239" s="5">
        <v>156472.1825</v>
      </c>
      <c r="S239" s="5">
        <v>-2734288.18</v>
      </c>
      <c r="T239" s="5">
        <v>22442408.782499999</v>
      </c>
      <c r="U239" s="6">
        <f t="shared" si="7"/>
        <v>84445023.174500003</v>
      </c>
    </row>
    <row r="240" spans="1:21" ht="24.95" customHeight="1">
      <c r="A240" s="128"/>
      <c r="B240" s="126"/>
      <c r="C240" s="1">
        <v>12</v>
      </c>
      <c r="D240" s="5" t="s">
        <v>174</v>
      </c>
      <c r="E240" s="5">
        <v>101981486.68080001</v>
      </c>
      <c r="F240" s="5">
        <v>7323925.0170999998</v>
      </c>
      <c r="G240" s="5">
        <v>264836.51819999999</v>
      </c>
      <c r="H240" s="5">
        <v>-3386094.1368</v>
      </c>
      <c r="I240" s="5">
        <v>34271260.480999999</v>
      </c>
      <c r="J240" s="6">
        <f t="shared" si="6"/>
        <v>140455414.56029999</v>
      </c>
      <c r="K240" s="12"/>
      <c r="L240" s="123"/>
      <c r="M240" s="126"/>
      <c r="N240" s="13">
        <v>16</v>
      </c>
      <c r="O240" s="5" t="s">
        <v>648</v>
      </c>
      <c r="P240" s="5">
        <v>77642038.7447</v>
      </c>
      <c r="Q240" s="5">
        <v>5575957.8375000004</v>
      </c>
      <c r="R240" s="5">
        <v>201629.21599999999</v>
      </c>
      <c r="S240" s="5">
        <v>-2734288.18</v>
      </c>
      <c r="T240" s="5">
        <v>26298734.238699999</v>
      </c>
      <c r="U240" s="6">
        <f t="shared" si="7"/>
        <v>106984071.85690001</v>
      </c>
    </row>
    <row r="241" spans="1:21" ht="24.95" customHeight="1">
      <c r="A241" s="128"/>
      <c r="B241" s="127"/>
      <c r="C241" s="1">
        <v>13</v>
      </c>
      <c r="D241" s="5" t="s">
        <v>771</v>
      </c>
      <c r="E241" s="5">
        <v>111695032.04960001</v>
      </c>
      <c r="F241" s="5">
        <v>8021515.1409999998</v>
      </c>
      <c r="G241" s="5">
        <v>290061.7</v>
      </c>
      <c r="H241" s="5">
        <v>-3483229.5904999999</v>
      </c>
      <c r="I241" s="5">
        <v>36887217.493000001</v>
      </c>
      <c r="J241" s="6">
        <f t="shared" si="6"/>
        <v>153410596.7931</v>
      </c>
      <c r="K241" s="12"/>
      <c r="L241" s="123"/>
      <c r="M241" s="126"/>
      <c r="N241" s="13">
        <v>17</v>
      </c>
      <c r="O241" s="5" t="s">
        <v>772</v>
      </c>
      <c r="P241" s="5">
        <v>68452072.767900005</v>
      </c>
      <c r="Q241" s="5">
        <v>4915969.2071000002</v>
      </c>
      <c r="R241" s="5">
        <v>177763.72169999999</v>
      </c>
      <c r="S241" s="5">
        <v>-2734288.18</v>
      </c>
      <c r="T241" s="5">
        <v>24056974.530099999</v>
      </c>
      <c r="U241" s="6">
        <f t="shared" si="7"/>
        <v>94868492.046800002</v>
      </c>
    </row>
    <row r="242" spans="1:21" ht="24.95" customHeight="1">
      <c r="A242" s="1"/>
      <c r="B242" s="111" t="s">
        <v>773</v>
      </c>
      <c r="C242" s="112"/>
      <c r="D242" s="113"/>
      <c r="E242" s="15">
        <v>1260364116.5599999</v>
      </c>
      <c r="F242" s="15">
        <v>90514588.327199996</v>
      </c>
      <c r="G242" s="15">
        <v>3273049.4056000002</v>
      </c>
      <c r="H242" s="15">
        <v>-43365271.675499991</v>
      </c>
      <c r="I242" s="15">
        <v>421048507.39780009</v>
      </c>
      <c r="J242" s="8">
        <f t="shared" si="6"/>
        <v>1731834990.0151</v>
      </c>
      <c r="K242" s="12"/>
      <c r="L242" s="123"/>
      <c r="M242" s="126"/>
      <c r="N242" s="13">
        <v>18</v>
      </c>
      <c r="O242" s="5" t="s">
        <v>774</v>
      </c>
      <c r="P242" s="5">
        <v>71362026.928100005</v>
      </c>
      <c r="Q242" s="5">
        <v>5124951.1190999998</v>
      </c>
      <c r="R242" s="5">
        <v>185320.60440000001</v>
      </c>
      <c r="S242" s="5">
        <v>-2734288.18</v>
      </c>
      <c r="T242" s="5">
        <v>26934326.965100002</v>
      </c>
      <c r="U242" s="6">
        <f t="shared" si="7"/>
        <v>100872337.4367</v>
      </c>
    </row>
    <row r="243" spans="1:21" ht="24.95" customHeight="1">
      <c r="A243" s="125" t="s">
        <v>34</v>
      </c>
      <c r="B243" s="125" t="s">
        <v>34</v>
      </c>
      <c r="C243" s="1">
        <v>1</v>
      </c>
      <c r="D243" s="5" t="s">
        <v>175</v>
      </c>
      <c r="E243" s="5">
        <v>115963181.36570001</v>
      </c>
      <c r="F243" s="5">
        <v>8328037.4968999997</v>
      </c>
      <c r="G243" s="5">
        <v>301145.69020000001</v>
      </c>
      <c r="H243" s="5">
        <v>0</v>
      </c>
      <c r="I243" s="5">
        <v>38517041.8332</v>
      </c>
      <c r="J243" s="6">
        <f t="shared" si="6"/>
        <v>163109406.38600001</v>
      </c>
      <c r="K243" s="12"/>
      <c r="L243" s="123"/>
      <c r="M243" s="126"/>
      <c r="N243" s="13">
        <v>19</v>
      </c>
      <c r="O243" s="5" t="s">
        <v>775</v>
      </c>
      <c r="P243" s="5">
        <v>75621939.628000006</v>
      </c>
      <c r="Q243" s="5">
        <v>5430881.9523</v>
      </c>
      <c r="R243" s="5">
        <v>196383.20490000001</v>
      </c>
      <c r="S243" s="5">
        <v>-2734288.18</v>
      </c>
      <c r="T243" s="5">
        <v>26738506.5185</v>
      </c>
      <c r="U243" s="6">
        <f t="shared" si="7"/>
        <v>105253423.12369999</v>
      </c>
    </row>
    <row r="244" spans="1:21" ht="24.95" customHeight="1">
      <c r="A244" s="126"/>
      <c r="B244" s="126"/>
      <c r="C244" s="1">
        <v>2</v>
      </c>
      <c r="D244" s="5" t="s">
        <v>176</v>
      </c>
      <c r="E244" s="5">
        <v>110139788.89049999</v>
      </c>
      <c r="F244" s="5">
        <v>7909823.4540999997</v>
      </c>
      <c r="G244" s="5">
        <v>286022.87689999997</v>
      </c>
      <c r="H244" s="5">
        <v>0</v>
      </c>
      <c r="I244" s="5">
        <v>43542669.256800003</v>
      </c>
      <c r="J244" s="6">
        <f t="shared" si="6"/>
        <v>161878304.47830001</v>
      </c>
      <c r="K244" s="12"/>
      <c r="L244" s="123"/>
      <c r="M244" s="126"/>
      <c r="N244" s="13">
        <v>20</v>
      </c>
      <c r="O244" s="5" t="s">
        <v>654</v>
      </c>
      <c r="P244" s="5">
        <v>74839084.376100004</v>
      </c>
      <c r="Q244" s="5">
        <v>5374660.2462999998</v>
      </c>
      <c r="R244" s="5">
        <v>194350.20199999999</v>
      </c>
      <c r="S244" s="5">
        <v>-2734288.18</v>
      </c>
      <c r="T244" s="5">
        <v>27768453.5854</v>
      </c>
      <c r="U244" s="6">
        <f t="shared" si="7"/>
        <v>105442260.2298</v>
      </c>
    </row>
    <row r="245" spans="1:21" ht="24.95" customHeight="1">
      <c r="A245" s="126"/>
      <c r="B245" s="126"/>
      <c r="C245" s="1">
        <v>3</v>
      </c>
      <c r="D245" s="5" t="s">
        <v>177</v>
      </c>
      <c r="E245" s="5">
        <v>72881515.623099998</v>
      </c>
      <c r="F245" s="5">
        <v>5234075.0554999998</v>
      </c>
      <c r="G245" s="5">
        <v>189266.57639999999</v>
      </c>
      <c r="H245" s="5">
        <v>0</v>
      </c>
      <c r="I245" s="5">
        <v>28386838.590799998</v>
      </c>
      <c r="J245" s="6">
        <f t="shared" si="6"/>
        <v>106691695.8458</v>
      </c>
      <c r="K245" s="12"/>
      <c r="L245" s="123"/>
      <c r="M245" s="126"/>
      <c r="N245" s="13">
        <v>21</v>
      </c>
      <c r="O245" s="5" t="s">
        <v>776</v>
      </c>
      <c r="P245" s="5">
        <v>80973068.756899998</v>
      </c>
      <c r="Q245" s="5">
        <v>5815179.8261000002</v>
      </c>
      <c r="R245" s="5">
        <v>210279.59390000001</v>
      </c>
      <c r="S245" s="5">
        <v>-2734288.18</v>
      </c>
      <c r="T245" s="5">
        <v>29325584.698600002</v>
      </c>
      <c r="U245" s="6">
        <f t="shared" si="7"/>
        <v>113589824.69549999</v>
      </c>
    </row>
    <row r="246" spans="1:21" ht="24.95" customHeight="1">
      <c r="A246" s="126"/>
      <c r="B246" s="126"/>
      <c r="C246" s="1">
        <v>4</v>
      </c>
      <c r="D246" s="5" t="s">
        <v>178</v>
      </c>
      <c r="E246" s="5">
        <v>75033667.672800004</v>
      </c>
      <c r="F246" s="5">
        <v>5388634.4834000003</v>
      </c>
      <c r="G246" s="5">
        <v>194855.51689999999</v>
      </c>
      <c r="H246" s="5">
        <v>0</v>
      </c>
      <c r="I246" s="5">
        <v>29293646.835099999</v>
      </c>
      <c r="J246" s="6">
        <f t="shared" si="6"/>
        <v>109910804.5082</v>
      </c>
      <c r="K246" s="12"/>
      <c r="L246" s="123"/>
      <c r="M246" s="126"/>
      <c r="N246" s="13">
        <v>22</v>
      </c>
      <c r="O246" s="5" t="s">
        <v>777</v>
      </c>
      <c r="P246" s="5">
        <v>73496489.676699996</v>
      </c>
      <c r="Q246" s="5">
        <v>5278240.1682000002</v>
      </c>
      <c r="R246" s="5">
        <v>190863.6073</v>
      </c>
      <c r="S246" s="5">
        <v>-2734288.18</v>
      </c>
      <c r="T246" s="5">
        <v>26714085.492800001</v>
      </c>
      <c r="U246" s="6">
        <f t="shared" si="7"/>
        <v>102945390.76499999</v>
      </c>
    </row>
    <row r="247" spans="1:21" ht="24.95" customHeight="1">
      <c r="A247" s="126"/>
      <c r="B247" s="126"/>
      <c r="C247" s="1">
        <v>5</v>
      </c>
      <c r="D247" s="5" t="s">
        <v>179</v>
      </c>
      <c r="E247" s="5">
        <v>89841179.589599997</v>
      </c>
      <c r="F247" s="5">
        <v>6452054.0362</v>
      </c>
      <c r="G247" s="5">
        <v>233309.26010000001</v>
      </c>
      <c r="H247" s="5">
        <v>0</v>
      </c>
      <c r="I247" s="5">
        <v>32418956.668299999</v>
      </c>
      <c r="J247" s="6">
        <f t="shared" si="6"/>
        <v>128945499.55420001</v>
      </c>
      <c r="K247" s="12"/>
      <c r="L247" s="123"/>
      <c r="M247" s="126"/>
      <c r="N247" s="13">
        <v>23</v>
      </c>
      <c r="O247" s="5" t="s">
        <v>778</v>
      </c>
      <c r="P247" s="5">
        <v>90374247.872700006</v>
      </c>
      <c r="Q247" s="5">
        <v>6490336.9859999996</v>
      </c>
      <c r="R247" s="5">
        <v>234693.58919999999</v>
      </c>
      <c r="S247" s="5">
        <v>-2734288.18</v>
      </c>
      <c r="T247" s="5">
        <v>32412324.8167</v>
      </c>
      <c r="U247" s="6">
        <f t="shared" si="7"/>
        <v>126777315.0846</v>
      </c>
    </row>
    <row r="248" spans="1:21" ht="24.95" customHeight="1">
      <c r="A248" s="126"/>
      <c r="B248" s="126"/>
      <c r="C248" s="1">
        <v>6</v>
      </c>
      <c r="D248" s="5" t="s">
        <v>180</v>
      </c>
      <c r="E248" s="5">
        <v>76361754.704099998</v>
      </c>
      <c r="F248" s="5">
        <v>5484012.6754999999</v>
      </c>
      <c r="G248" s="5">
        <v>198304.43640000001</v>
      </c>
      <c r="H248" s="5">
        <v>0</v>
      </c>
      <c r="I248" s="5">
        <v>29713326.683699999</v>
      </c>
      <c r="J248" s="6">
        <f t="shared" si="6"/>
        <v>111757398.49969999</v>
      </c>
      <c r="K248" s="12"/>
      <c r="L248" s="123"/>
      <c r="M248" s="126"/>
      <c r="N248" s="13">
        <v>24</v>
      </c>
      <c r="O248" s="5" t="s">
        <v>501</v>
      </c>
      <c r="P248" s="5">
        <v>74944065.596200004</v>
      </c>
      <c r="Q248" s="5">
        <v>5382199.6008000001</v>
      </c>
      <c r="R248" s="5">
        <v>194622.8285</v>
      </c>
      <c r="S248" s="5">
        <v>-2734288.18</v>
      </c>
      <c r="T248" s="5">
        <v>27575540.4038</v>
      </c>
      <c r="U248" s="6">
        <f t="shared" si="7"/>
        <v>105362140.24929999</v>
      </c>
    </row>
    <row r="249" spans="1:21" ht="24.95" customHeight="1">
      <c r="A249" s="126"/>
      <c r="B249" s="126"/>
      <c r="C249" s="1">
        <v>7</v>
      </c>
      <c r="D249" s="5" t="s">
        <v>181</v>
      </c>
      <c r="E249" s="5">
        <v>76431990.942100003</v>
      </c>
      <c r="F249" s="5">
        <v>5489056.7767000003</v>
      </c>
      <c r="G249" s="5">
        <v>198486.83350000001</v>
      </c>
      <c r="H249" s="5">
        <v>0</v>
      </c>
      <c r="I249" s="5">
        <v>27693294.382800002</v>
      </c>
      <c r="J249" s="6">
        <f t="shared" si="6"/>
        <v>109812828.9351</v>
      </c>
      <c r="K249" s="12"/>
      <c r="L249" s="123"/>
      <c r="M249" s="126"/>
      <c r="N249" s="13">
        <v>25</v>
      </c>
      <c r="O249" s="5" t="s">
        <v>779</v>
      </c>
      <c r="P249" s="5">
        <v>98737873.847200006</v>
      </c>
      <c r="Q249" s="5">
        <v>7090981</v>
      </c>
      <c r="R249" s="5">
        <v>256413.15479999999</v>
      </c>
      <c r="S249" s="5">
        <v>-2734288.18</v>
      </c>
      <c r="T249" s="5">
        <v>28712539.427099999</v>
      </c>
      <c r="U249" s="6">
        <f t="shared" si="7"/>
        <v>132063519.2491</v>
      </c>
    </row>
    <row r="250" spans="1:21" ht="24.95" customHeight="1">
      <c r="A250" s="126"/>
      <c r="B250" s="126"/>
      <c r="C250" s="1">
        <v>8</v>
      </c>
      <c r="D250" s="5" t="s">
        <v>182</v>
      </c>
      <c r="E250" s="5">
        <v>88667481.469899997</v>
      </c>
      <c r="F250" s="5">
        <v>6367763.4722999996</v>
      </c>
      <c r="G250" s="5">
        <v>230261.27429999999</v>
      </c>
      <c r="H250" s="5">
        <v>0</v>
      </c>
      <c r="I250" s="5">
        <v>31015393.750999998</v>
      </c>
      <c r="J250" s="6">
        <f t="shared" si="6"/>
        <v>126280899.96749999</v>
      </c>
      <c r="K250" s="12"/>
      <c r="L250" s="123"/>
      <c r="M250" s="126"/>
      <c r="N250" s="13">
        <v>26</v>
      </c>
      <c r="O250" s="5" t="s">
        <v>369</v>
      </c>
      <c r="P250" s="5">
        <v>67583772.421800002</v>
      </c>
      <c r="Q250" s="5">
        <v>4853611.1573000001</v>
      </c>
      <c r="R250" s="5">
        <v>175508.82579999999</v>
      </c>
      <c r="S250" s="5">
        <v>-2734288.18</v>
      </c>
      <c r="T250" s="5">
        <v>24996602.5656</v>
      </c>
      <c r="U250" s="6">
        <f t="shared" si="7"/>
        <v>94875206.790499985</v>
      </c>
    </row>
    <row r="251" spans="1:21" ht="24.95" customHeight="1">
      <c r="A251" s="126"/>
      <c r="B251" s="126"/>
      <c r="C251" s="1">
        <v>9</v>
      </c>
      <c r="D251" s="5" t="s">
        <v>183</v>
      </c>
      <c r="E251" s="5">
        <v>97589446.517700002</v>
      </c>
      <c r="F251" s="5">
        <v>7008505.2887000004</v>
      </c>
      <c r="G251" s="5">
        <v>253430.79490000001</v>
      </c>
      <c r="H251" s="5">
        <v>0</v>
      </c>
      <c r="I251" s="5">
        <v>34349897.449600004</v>
      </c>
      <c r="J251" s="6">
        <f t="shared" si="6"/>
        <v>139201280.05090001</v>
      </c>
      <c r="K251" s="12"/>
      <c r="L251" s="123"/>
      <c r="M251" s="126"/>
      <c r="N251" s="13">
        <v>27</v>
      </c>
      <c r="O251" s="5" t="s">
        <v>370</v>
      </c>
      <c r="P251" s="5">
        <v>81745795.195700005</v>
      </c>
      <c r="Q251" s="5">
        <v>5870674.1189999999</v>
      </c>
      <c r="R251" s="5">
        <v>212286.29319999999</v>
      </c>
      <c r="S251" s="5">
        <v>-2734288.18</v>
      </c>
      <c r="T251" s="5">
        <v>28560780.196199998</v>
      </c>
      <c r="U251" s="6">
        <f t="shared" si="7"/>
        <v>113655247.6241</v>
      </c>
    </row>
    <row r="252" spans="1:21" ht="24.95" customHeight="1">
      <c r="A252" s="126"/>
      <c r="B252" s="126"/>
      <c r="C252" s="1">
        <v>10</v>
      </c>
      <c r="D252" s="5" t="s">
        <v>780</v>
      </c>
      <c r="E252" s="5">
        <v>71010643.047800004</v>
      </c>
      <c r="F252" s="5">
        <v>5099716.0565999998</v>
      </c>
      <c r="G252" s="5">
        <v>184408.09280000001</v>
      </c>
      <c r="H252" s="5">
        <v>0</v>
      </c>
      <c r="I252" s="5">
        <v>26082281.958999999</v>
      </c>
      <c r="J252" s="6">
        <f t="shared" si="6"/>
        <v>102377049.15620002</v>
      </c>
      <c r="K252" s="12"/>
      <c r="L252" s="123"/>
      <c r="M252" s="126"/>
      <c r="N252" s="13">
        <v>28</v>
      </c>
      <c r="O252" s="5" t="s">
        <v>781</v>
      </c>
      <c r="P252" s="5">
        <v>82007901.226500005</v>
      </c>
      <c r="Q252" s="5">
        <v>5889497.5837000003</v>
      </c>
      <c r="R252" s="5">
        <v>212966.9584</v>
      </c>
      <c r="S252" s="5">
        <v>-2734288.18</v>
      </c>
      <c r="T252" s="5">
        <v>29649777.0447</v>
      </c>
      <c r="U252" s="6">
        <f t="shared" si="7"/>
        <v>115025854.63329999</v>
      </c>
    </row>
    <row r="253" spans="1:21" ht="24.95" customHeight="1">
      <c r="A253" s="126"/>
      <c r="B253" s="126"/>
      <c r="C253" s="1">
        <v>11</v>
      </c>
      <c r="D253" s="5" t="s">
        <v>782</v>
      </c>
      <c r="E253" s="5">
        <v>121846344.1312</v>
      </c>
      <c r="F253" s="5">
        <v>8750544.0160000008</v>
      </c>
      <c r="G253" s="5">
        <v>316423.72149999999</v>
      </c>
      <c r="H253" s="5">
        <v>0</v>
      </c>
      <c r="I253" s="5">
        <v>45558825.204400003</v>
      </c>
      <c r="J253" s="6">
        <f t="shared" si="6"/>
        <v>176472137.0731</v>
      </c>
      <c r="K253" s="12"/>
      <c r="L253" s="123"/>
      <c r="M253" s="126"/>
      <c r="N253" s="13">
        <v>29</v>
      </c>
      <c r="O253" s="5" t="s">
        <v>371</v>
      </c>
      <c r="P253" s="5">
        <v>72267461.373600006</v>
      </c>
      <c r="Q253" s="5">
        <v>5189975.9995999997</v>
      </c>
      <c r="R253" s="5">
        <v>187671.93410000001</v>
      </c>
      <c r="S253" s="5">
        <v>-2734288.18</v>
      </c>
      <c r="T253" s="5">
        <v>26707624.903999999</v>
      </c>
      <c r="U253" s="6">
        <f t="shared" si="7"/>
        <v>101618446.03129999</v>
      </c>
    </row>
    <row r="254" spans="1:21" ht="24.95" customHeight="1">
      <c r="A254" s="126"/>
      <c r="B254" s="126"/>
      <c r="C254" s="1">
        <v>12</v>
      </c>
      <c r="D254" s="5" t="s">
        <v>184</v>
      </c>
      <c r="E254" s="5">
        <v>125399273.0522</v>
      </c>
      <c r="F254" s="5">
        <v>9005701.9456999991</v>
      </c>
      <c r="G254" s="5">
        <v>325650.35029999999</v>
      </c>
      <c r="H254" s="5">
        <v>0</v>
      </c>
      <c r="I254" s="5">
        <v>45789145.195200004</v>
      </c>
      <c r="J254" s="6">
        <f t="shared" si="6"/>
        <v>180519770.54340002</v>
      </c>
      <c r="K254" s="12"/>
      <c r="L254" s="124"/>
      <c r="M254" s="127"/>
      <c r="N254" s="13">
        <v>30</v>
      </c>
      <c r="O254" s="5" t="s">
        <v>372</v>
      </c>
      <c r="P254" s="5">
        <v>80402961.614199996</v>
      </c>
      <c r="Q254" s="5">
        <v>5774236.8853000002</v>
      </c>
      <c r="R254" s="5">
        <v>208799.07819999999</v>
      </c>
      <c r="S254" s="5">
        <v>-2734288.18</v>
      </c>
      <c r="T254" s="5">
        <v>30171598.802299999</v>
      </c>
      <c r="U254" s="6">
        <f t="shared" si="7"/>
        <v>113823308.19999999</v>
      </c>
    </row>
    <row r="255" spans="1:21" ht="24.95" customHeight="1">
      <c r="A255" s="126"/>
      <c r="B255" s="126"/>
      <c r="C255" s="1">
        <v>13</v>
      </c>
      <c r="D255" s="5" t="s">
        <v>783</v>
      </c>
      <c r="E255" s="5">
        <v>98288861.812000006</v>
      </c>
      <c r="F255" s="5">
        <v>7058734.6523000002</v>
      </c>
      <c r="G255" s="5">
        <v>255247.11189999999</v>
      </c>
      <c r="H255" s="5">
        <v>0</v>
      </c>
      <c r="I255" s="5">
        <v>33387786.565200001</v>
      </c>
      <c r="J255" s="6">
        <f t="shared" si="6"/>
        <v>138990630.14140001</v>
      </c>
      <c r="K255" s="12"/>
      <c r="L255" s="19"/>
      <c r="M255" s="111" t="s">
        <v>488</v>
      </c>
      <c r="N255" s="112"/>
      <c r="O255" s="113"/>
      <c r="P255" s="15">
        <v>2291343579.4197001</v>
      </c>
      <c r="Q255" s="15">
        <v>164555637.59900001</v>
      </c>
      <c r="R255" s="15">
        <v>5950408.0145000014</v>
      </c>
      <c r="S255" s="15">
        <v>-82028645.400000036</v>
      </c>
      <c r="T255" s="15">
        <v>822627832.3822</v>
      </c>
      <c r="U255" s="8">
        <f t="shared" si="7"/>
        <v>3202448812.0153999</v>
      </c>
    </row>
    <row r="256" spans="1:21" ht="24.95" customHeight="1">
      <c r="A256" s="126"/>
      <c r="B256" s="126"/>
      <c r="C256" s="1">
        <v>14</v>
      </c>
      <c r="D256" s="5" t="s">
        <v>784</v>
      </c>
      <c r="E256" s="5">
        <v>93735651.075399995</v>
      </c>
      <c r="F256" s="5">
        <v>6731740.2622999996</v>
      </c>
      <c r="G256" s="5">
        <v>243422.84340000001</v>
      </c>
      <c r="H256" s="5">
        <v>0</v>
      </c>
      <c r="I256" s="5">
        <v>31522743.7896</v>
      </c>
      <c r="J256" s="6">
        <f t="shared" si="6"/>
        <v>132233557.9707</v>
      </c>
      <c r="K256" s="12"/>
      <c r="L256" s="122">
        <v>30</v>
      </c>
      <c r="M256" s="125" t="s">
        <v>52</v>
      </c>
      <c r="N256" s="13">
        <v>1</v>
      </c>
      <c r="O256" s="5" t="s">
        <v>785</v>
      </c>
      <c r="P256" s="5">
        <v>79131799.164299995</v>
      </c>
      <c r="Q256" s="5">
        <v>5682946.8015000001</v>
      </c>
      <c r="R256" s="5">
        <v>205497.9865</v>
      </c>
      <c r="S256" s="5">
        <v>-2536017.62</v>
      </c>
      <c r="T256" s="5">
        <v>31662864.285399999</v>
      </c>
      <c r="U256" s="6">
        <f t="shared" si="7"/>
        <v>114147090.61769998</v>
      </c>
    </row>
    <row r="257" spans="1:21" ht="24.95" customHeight="1">
      <c r="A257" s="126"/>
      <c r="B257" s="126"/>
      <c r="C257" s="1">
        <v>15</v>
      </c>
      <c r="D257" s="5" t="s">
        <v>786</v>
      </c>
      <c r="E257" s="5">
        <v>102304750.5633</v>
      </c>
      <c r="F257" s="5">
        <v>7347140.6075999998</v>
      </c>
      <c r="G257" s="5">
        <v>265676.00469999999</v>
      </c>
      <c r="H257" s="5">
        <v>0</v>
      </c>
      <c r="I257" s="5">
        <v>30327987.102400001</v>
      </c>
      <c r="J257" s="6">
        <f t="shared" si="6"/>
        <v>140245554.278</v>
      </c>
      <c r="K257" s="12"/>
      <c r="L257" s="123"/>
      <c r="M257" s="126"/>
      <c r="N257" s="13">
        <v>2</v>
      </c>
      <c r="O257" s="5" t="s">
        <v>787</v>
      </c>
      <c r="P257" s="5">
        <v>91895625.392700002</v>
      </c>
      <c r="Q257" s="5">
        <v>6599596.5707</v>
      </c>
      <c r="R257" s="5">
        <v>238644.4664</v>
      </c>
      <c r="S257" s="5">
        <v>-2536017.62</v>
      </c>
      <c r="T257" s="5">
        <v>36649534.358599998</v>
      </c>
      <c r="U257" s="6">
        <f t="shared" si="7"/>
        <v>132847383.16839999</v>
      </c>
    </row>
    <row r="258" spans="1:21" ht="24.95" customHeight="1">
      <c r="A258" s="126"/>
      <c r="B258" s="126"/>
      <c r="C258" s="1">
        <v>16</v>
      </c>
      <c r="D258" s="5" t="s">
        <v>185</v>
      </c>
      <c r="E258" s="5">
        <v>89742518.394500002</v>
      </c>
      <c r="F258" s="5">
        <v>6444968.5619999999</v>
      </c>
      <c r="G258" s="5">
        <v>233053.046</v>
      </c>
      <c r="H258" s="5">
        <v>0</v>
      </c>
      <c r="I258" s="5">
        <v>31557372.545600001</v>
      </c>
      <c r="J258" s="6">
        <f t="shared" si="6"/>
        <v>127977912.54810001</v>
      </c>
      <c r="K258" s="12"/>
      <c r="L258" s="123"/>
      <c r="M258" s="126"/>
      <c r="N258" s="13">
        <v>3</v>
      </c>
      <c r="O258" s="5" t="s">
        <v>788</v>
      </c>
      <c r="P258" s="5">
        <v>91538084.261399999</v>
      </c>
      <c r="Q258" s="5">
        <v>6573919.3176999995</v>
      </c>
      <c r="R258" s="5">
        <v>237715.965</v>
      </c>
      <c r="S258" s="5">
        <v>-2536017.62</v>
      </c>
      <c r="T258" s="5">
        <v>33958246.881099999</v>
      </c>
      <c r="U258" s="6">
        <f t="shared" si="7"/>
        <v>129771948.8052</v>
      </c>
    </row>
    <row r="259" spans="1:21" ht="24.95" customHeight="1">
      <c r="A259" s="126"/>
      <c r="B259" s="126"/>
      <c r="C259" s="1">
        <v>17</v>
      </c>
      <c r="D259" s="5" t="s">
        <v>186</v>
      </c>
      <c r="E259" s="5">
        <v>73601050.963100001</v>
      </c>
      <c r="F259" s="5">
        <v>5285749.3646999998</v>
      </c>
      <c r="G259" s="5">
        <v>191135.1434</v>
      </c>
      <c r="H259" s="5">
        <v>0</v>
      </c>
      <c r="I259" s="5">
        <v>27875030.7458</v>
      </c>
      <c r="J259" s="6">
        <f t="shared" si="6"/>
        <v>106952966.21700001</v>
      </c>
      <c r="K259" s="12"/>
      <c r="L259" s="123"/>
      <c r="M259" s="126"/>
      <c r="N259" s="13">
        <v>4</v>
      </c>
      <c r="O259" s="5" t="s">
        <v>789</v>
      </c>
      <c r="P259" s="5">
        <v>98072287.329300001</v>
      </c>
      <c r="Q259" s="5">
        <v>7043181.0913000004</v>
      </c>
      <c r="R259" s="5">
        <v>254684.68799999999</v>
      </c>
      <c r="S259" s="5">
        <v>-2536017.62</v>
      </c>
      <c r="T259" s="5">
        <v>30152314.017499998</v>
      </c>
      <c r="U259" s="6">
        <f t="shared" si="7"/>
        <v>132986449.50609998</v>
      </c>
    </row>
    <row r="260" spans="1:21" ht="24.95" customHeight="1">
      <c r="A260" s="127"/>
      <c r="B260" s="127"/>
      <c r="C260" s="1">
        <v>18</v>
      </c>
      <c r="D260" s="5" t="s">
        <v>187</v>
      </c>
      <c r="E260" s="5">
        <v>91589082.592999995</v>
      </c>
      <c r="F260" s="5">
        <v>6577581.8251999998</v>
      </c>
      <c r="G260" s="5">
        <v>237848.40299999999</v>
      </c>
      <c r="H260" s="5">
        <v>0</v>
      </c>
      <c r="I260" s="5">
        <v>29388423.672800001</v>
      </c>
      <c r="J260" s="6">
        <f t="shared" si="6"/>
        <v>127792936.494</v>
      </c>
      <c r="K260" s="12"/>
      <c r="L260" s="123"/>
      <c r="M260" s="126"/>
      <c r="N260" s="13">
        <v>5</v>
      </c>
      <c r="O260" s="5" t="s">
        <v>373</v>
      </c>
      <c r="P260" s="5">
        <v>99504173.673800007</v>
      </c>
      <c r="Q260" s="5">
        <v>7146013.7578999996</v>
      </c>
      <c r="R260" s="5">
        <v>258403.1648</v>
      </c>
      <c r="S260" s="5">
        <v>-2536017.62</v>
      </c>
      <c r="T260" s="5">
        <v>41185772.180399999</v>
      </c>
      <c r="U260" s="6">
        <f t="shared" si="7"/>
        <v>145558345.15689999</v>
      </c>
    </row>
    <row r="261" spans="1:21" ht="24.95" customHeight="1">
      <c r="A261" s="1"/>
      <c r="B261" s="111" t="s">
        <v>478</v>
      </c>
      <c r="C261" s="112"/>
      <c r="D261" s="113"/>
      <c r="E261" s="15">
        <v>1670428182.408</v>
      </c>
      <c r="F261" s="15">
        <v>119963840.03170002</v>
      </c>
      <c r="G261" s="15">
        <v>4337947.9766000006</v>
      </c>
      <c r="H261" s="15">
        <v>0</v>
      </c>
      <c r="I261" s="15">
        <v>596420662.2313</v>
      </c>
      <c r="J261" s="8">
        <f t="shared" si="6"/>
        <v>2391150632.6476002</v>
      </c>
      <c r="K261" s="12"/>
      <c r="L261" s="123"/>
      <c r="M261" s="126"/>
      <c r="N261" s="13">
        <v>6</v>
      </c>
      <c r="O261" s="5" t="s">
        <v>790</v>
      </c>
      <c r="P261" s="5">
        <v>102270036.3193</v>
      </c>
      <c r="Q261" s="5">
        <v>7344647.5618000003</v>
      </c>
      <c r="R261" s="5">
        <v>265585.85509999999</v>
      </c>
      <c r="S261" s="5">
        <v>-2536017.62</v>
      </c>
      <c r="T261" s="5">
        <v>42815261.8882</v>
      </c>
      <c r="U261" s="6">
        <f t="shared" si="7"/>
        <v>150159514.00440001</v>
      </c>
    </row>
    <row r="262" spans="1:21" ht="24.95" customHeight="1">
      <c r="A262" s="128">
        <v>13</v>
      </c>
      <c r="B262" s="125" t="s">
        <v>646</v>
      </c>
      <c r="C262" s="1">
        <v>1</v>
      </c>
      <c r="D262" s="5" t="s">
        <v>791</v>
      </c>
      <c r="E262" s="5">
        <v>107619120.8941</v>
      </c>
      <c r="F262" s="5">
        <v>7728798.6034000004</v>
      </c>
      <c r="G262" s="5">
        <v>279476.93449999997</v>
      </c>
      <c r="H262" s="5">
        <v>0</v>
      </c>
      <c r="I262" s="5">
        <v>40120187.756499998</v>
      </c>
      <c r="J262" s="6">
        <f t="shared" si="6"/>
        <v>155747584.18849999</v>
      </c>
      <c r="K262" s="12"/>
      <c r="L262" s="123"/>
      <c r="M262" s="126"/>
      <c r="N262" s="13">
        <v>7</v>
      </c>
      <c r="O262" s="5" t="s">
        <v>792</v>
      </c>
      <c r="P262" s="5">
        <v>110875072.12379999</v>
      </c>
      <c r="Q262" s="5">
        <v>7962628.7175000003</v>
      </c>
      <c r="R262" s="5">
        <v>287932.33970000001</v>
      </c>
      <c r="S262" s="5">
        <v>-2536017.62</v>
      </c>
      <c r="T262" s="5">
        <v>44340219.269100003</v>
      </c>
      <c r="U262" s="6">
        <f t="shared" si="7"/>
        <v>160929834.8301</v>
      </c>
    </row>
    <row r="263" spans="1:21" ht="24.95" customHeight="1">
      <c r="A263" s="128"/>
      <c r="B263" s="126"/>
      <c r="C263" s="1">
        <v>2</v>
      </c>
      <c r="D263" s="5" t="s">
        <v>793</v>
      </c>
      <c r="E263" s="5">
        <v>81890878.797700003</v>
      </c>
      <c r="F263" s="5">
        <v>5881093.4751000004</v>
      </c>
      <c r="G263" s="5">
        <v>212663.0619</v>
      </c>
      <c r="H263" s="5">
        <v>0</v>
      </c>
      <c r="I263" s="5">
        <v>29755594.352400001</v>
      </c>
      <c r="J263" s="6">
        <f t="shared" si="6"/>
        <v>117740229.68710001</v>
      </c>
      <c r="K263" s="12"/>
      <c r="L263" s="123"/>
      <c r="M263" s="126"/>
      <c r="N263" s="13">
        <v>8</v>
      </c>
      <c r="O263" s="5" t="s">
        <v>794</v>
      </c>
      <c r="P263" s="5">
        <v>81599984.109300002</v>
      </c>
      <c r="Q263" s="5">
        <v>5860202.5177999996</v>
      </c>
      <c r="R263" s="5">
        <v>211907.63519999999</v>
      </c>
      <c r="S263" s="5">
        <v>-2536017.62</v>
      </c>
      <c r="T263" s="5">
        <v>32868474.7619</v>
      </c>
      <c r="U263" s="6">
        <f t="shared" si="7"/>
        <v>118004551.40419999</v>
      </c>
    </row>
    <row r="264" spans="1:21" ht="24.95" customHeight="1">
      <c r="A264" s="128"/>
      <c r="B264" s="126"/>
      <c r="C264" s="1">
        <v>3</v>
      </c>
      <c r="D264" s="5" t="s">
        <v>188</v>
      </c>
      <c r="E264" s="5">
        <v>78081801.500400007</v>
      </c>
      <c r="F264" s="5">
        <v>5607539.9369000001</v>
      </c>
      <c r="G264" s="5">
        <v>202771.23939999999</v>
      </c>
      <c r="H264" s="5">
        <v>0</v>
      </c>
      <c r="I264" s="5">
        <v>25798354.499000002</v>
      </c>
      <c r="J264" s="6">
        <f t="shared" si="6"/>
        <v>109690467.17570001</v>
      </c>
      <c r="K264" s="12"/>
      <c r="L264" s="123"/>
      <c r="M264" s="126"/>
      <c r="N264" s="13">
        <v>9</v>
      </c>
      <c r="O264" s="5" t="s">
        <v>795</v>
      </c>
      <c r="P264" s="5">
        <v>96841960.238399997</v>
      </c>
      <c r="Q264" s="5">
        <v>6954823.6486999998</v>
      </c>
      <c r="R264" s="5">
        <v>251489.64189999999</v>
      </c>
      <c r="S264" s="5">
        <v>-2536017.62</v>
      </c>
      <c r="T264" s="5">
        <v>40182636.556999996</v>
      </c>
      <c r="U264" s="6">
        <f t="shared" si="7"/>
        <v>141694892.46599999</v>
      </c>
    </row>
    <row r="265" spans="1:21" ht="24.95" customHeight="1">
      <c r="A265" s="128"/>
      <c r="B265" s="126"/>
      <c r="C265" s="1">
        <v>4</v>
      </c>
      <c r="D265" s="5" t="s">
        <v>796</v>
      </c>
      <c r="E265" s="5">
        <v>80623699.006699994</v>
      </c>
      <c r="F265" s="5">
        <v>5790089.4107999997</v>
      </c>
      <c r="G265" s="5">
        <v>209372.31280000001</v>
      </c>
      <c r="H265" s="5">
        <v>0</v>
      </c>
      <c r="I265" s="5">
        <v>29094159.2707</v>
      </c>
      <c r="J265" s="6">
        <f t="shared" ref="J265:J328" si="8">E265+F265+G265+H265+I265</f>
        <v>115717320.00099999</v>
      </c>
      <c r="K265" s="12"/>
      <c r="L265" s="123"/>
      <c r="M265" s="126"/>
      <c r="N265" s="13">
        <v>10</v>
      </c>
      <c r="O265" s="5" t="s">
        <v>797</v>
      </c>
      <c r="P265" s="5">
        <v>101389082.2748</v>
      </c>
      <c r="Q265" s="5">
        <v>7281380.7712000003</v>
      </c>
      <c r="R265" s="5">
        <v>263298.09860000003</v>
      </c>
      <c r="S265" s="5">
        <v>-2536017.62</v>
      </c>
      <c r="T265" s="5">
        <v>41251153.339100003</v>
      </c>
      <c r="U265" s="6">
        <f t="shared" ref="U265:U328" si="9">P265+Q265+R265+S265+T265</f>
        <v>147648896.8637</v>
      </c>
    </row>
    <row r="266" spans="1:21" ht="24.95" customHeight="1">
      <c r="A266" s="128"/>
      <c r="B266" s="126"/>
      <c r="C266" s="1">
        <v>5</v>
      </c>
      <c r="D266" s="5" t="s">
        <v>798</v>
      </c>
      <c r="E266" s="5">
        <v>85396208.462400004</v>
      </c>
      <c r="F266" s="5">
        <v>6132833.0060000001</v>
      </c>
      <c r="G266" s="5">
        <v>221766.07990000001</v>
      </c>
      <c r="H266" s="5">
        <v>0</v>
      </c>
      <c r="I266" s="5">
        <v>30859321.343400002</v>
      </c>
      <c r="J266" s="6">
        <f t="shared" si="8"/>
        <v>122610128.8917</v>
      </c>
      <c r="K266" s="12"/>
      <c r="L266" s="123"/>
      <c r="M266" s="126"/>
      <c r="N266" s="13">
        <v>11</v>
      </c>
      <c r="O266" s="5" t="s">
        <v>799</v>
      </c>
      <c r="P266" s="5">
        <v>73328212.813099995</v>
      </c>
      <c r="Q266" s="5">
        <v>5266155.1596999997</v>
      </c>
      <c r="R266" s="5">
        <v>190426.6078</v>
      </c>
      <c r="S266" s="5">
        <v>-2536017.62</v>
      </c>
      <c r="T266" s="5">
        <v>29647548.214400001</v>
      </c>
      <c r="U266" s="6">
        <f t="shared" si="9"/>
        <v>105896325.17500001</v>
      </c>
    </row>
    <row r="267" spans="1:21" ht="24.95" customHeight="1">
      <c r="A267" s="128"/>
      <c r="B267" s="126"/>
      <c r="C267" s="1">
        <v>6</v>
      </c>
      <c r="D267" s="5" t="s">
        <v>800</v>
      </c>
      <c r="E267" s="5">
        <v>87053600.663599998</v>
      </c>
      <c r="F267" s="5">
        <v>6251860.6512000002</v>
      </c>
      <c r="G267" s="5">
        <v>226070.1746</v>
      </c>
      <c r="H267" s="5">
        <v>0</v>
      </c>
      <c r="I267" s="5">
        <v>31803536.396899998</v>
      </c>
      <c r="J267" s="6">
        <f t="shared" si="8"/>
        <v>125335067.8863</v>
      </c>
      <c r="K267" s="12"/>
      <c r="L267" s="123"/>
      <c r="M267" s="126"/>
      <c r="N267" s="13">
        <v>12</v>
      </c>
      <c r="O267" s="5" t="s">
        <v>801</v>
      </c>
      <c r="P267" s="5">
        <v>76472555.455799997</v>
      </c>
      <c r="Q267" s="5">
        <v>5491969.9667999996</v>
      </c>
      <c r="R267" s="5">
        <v>198592.1758</v>
      </c>
      <c r="S267" s="5">
        <v>-2536017.62</v>
      </c>
      <c r="T267" s="5">
        <v>29525636.9036</v>
      </c>
      <c r="U267" s="6">
        <f t="shared" si="9"/>
        <v>109152736.882</v>
      </c>
    </row>
    <row r="268" spans="1:21" ht="24.95" customHeight="1">
      <c r="A268" s="128"/>
      <c r="B268" s="126"/>
      <c r="C268" s="1">
        <v>7</v>
      </c>
      <c r="D268" s="5" t="s">
        <v>189</v>
      </c>
      <c r="E268" s="5">
        <v>71732707.510000005</v>
      </c>
      <c r="F268" s="5">
        <v>5151571.9978</v>
      </c>
      <c r="G268" s="5">
        <v>186283.22769999999</v>
      </c>
      <c r="H268" s="5">
        <v>0</v>
      </c>
      <c r="I268" s="5">
        <v>26246913.1796</v>
      </c>
      <c r="J268" s="6">
        <f t="shared" si="8"/>
        <v>103317475.91510001</v>
      </c>
      <c r="K268" s="12"/>
      <c r="L268" s="123"/>
      <c r="M268" s="126"/>
      <c r="N268" s="13">
        <v>13</v>
      </c>
      <c r="O268" s="5" t="s">
        <v>802</v>
      </c>
      <c r="P268" s="5">
        <v>74966289.591999993</v>
      </c>
      <c r="Q268" s="5">
        <v>5383795.6442</v>
      </c>
      <c r="R268" s="5">
        <v>194680.5422</v>
      </c>
      <c r="S268" s="5">
        <v>-2536017.62</v>
      </c>
      <c r="T268" s="5">
        <v>29665767.0748</v>
      </c>
      <c r="U268" s="6">
        <f t="shared" si="9"/>
        <v>107674515.23319998</v>
      </c>
    </row>
    <row r="269" spans="1:21" ht="24.95" customHeight="1">
      <c r="A269" s="128"/>
      <c r="B269" s="126"/>
      <c r="C269" s="1">
        <v>8</v>
      </c>
      <c r="D269" s="5" t="s">
        <v>803</v>
      </c>
      <c r="E269" s="5">
        <v>88368957.306899995</v>
      </c>
      <c r="F269" s="5">
        <v>6346324.5949999997</v>
      </c>
      <c r="G269" s="5">
        <v>229486.03450000001</v>
      </c>
      <c r="H269" s="5">
        <v>0</v>
      </c>
      <c r="I269" s="5">
        <v>30461155.2555</v>
      </c>
      <c r="J269" s="6">
        <f t="shared" si="8"/>
        <v>125405923.1919</v>
      </c>
      <c r="K269" s="12"/>
      <c r="L269" s="123"/>
      <c r="M269" s="126"/>
      <c r="N269" s="13">
        <v>14</v>
      </c>
      <c r="O269" s="5" t="s">
        <v>804</v>
      </c>
      <c r="P269" s="5">
        <v>111344728.15530001</v>
      </c>
      <c r="Q269" s="5">
        <v>7996357.6390000004</v>
      </c>
      <c r="R269" s="5">
        <v>289151.99310000002</v>
      </c>
      <c r="S269" s="5">
        <v>-2536017.62</v>
      </c>
      <c r="T269" s="5">
        <v>40955064.554300003</v>
      </c>
      <c r="U269" s="6">
        <f t="shared" si="9"/>
        <v>158049284.72170001</v>
      </c>
    </row>
    <row r="270" spans="1:21" ht="24.95" customHeight="1">
      <c r="A270" s="128"/>
      <c r="B270" s="126"/>
      <c r="C270" s="1">
        <v>9</v>
      </c>
      <c r="D270" s="5" t="s">
        <v>805</v>
      </c>
      <c r="E270" s="5">
        <v>94551271.827500001</v>
      </c>
      <c r="F270" s="5">
        <v>6790315.0628000004</v>
      </c>
      <c r="G270" s="5">
        <v>245540.93530000001</v>
      </c>
      <c r="H270" s="5">
        <v>0</v>
      </c>
      <c r="I270" s="5">
        <v>34485520.626500003</v>
      </c>
      <c r="J270" s="6">
        <f t="shared" si="8"/>
        <v>136072648.45210001</v>
      </c>
      <c r="K270" s="12"/>
      <c r="L270" s="123"/>
      <c r="M270" s="126"/>
      <c r="N270" s="13">
        <v>15</v>
      </c>
      <c r="O270" s="5" t="s">
        <v>806</v>
      </c>
      <c r="P270" s="5">
        <v>75926702.4648</v>
      </c>
      <c r="Q270" s="5">
        <v>5452768.8676000005</v>
      </c>
      <c r="R270" s="5">
        <v>197174.6459</v>
      </c>
      <c r="S270" s="5">
        <v>-2536017.62</v>
      </c>
      <c r="T270" s="5">
        <v>30632594.189100001</v>
      </c>
      <c r="U270" s="6">
        <f t="shared" si="9"/>
        <v>109673222.54739998</v>
      </c>
    </row>
    <row r="271" spans="1:21" ht="24.95" customHeight="1">
      <c r="A271" s="128"/>
      <c r="B271" s="126"/>
      <c r="C271" s="1">
        <v>10</v>
      </c>
      <c r="D271" s="5" t="s">
        <v>807</v>
      </c>
      <c r="E271" s="5">
        <v>82564023.905000001</v>
      </c>
      <c r="F271" s="5">
        <v>5929436.2131000003</v>
      </c>
      <c r="G271" s="5">
        <v>214411.15770000001</v>
      </c>
      <c r="H271" s="5">
        <v>0</v>
      </c>
      <c r="I271" s="5">
        <v>29701454.6182</v>
      </c>
      <c r="J271" s="6">
        <f t="shared" si="8"/>
        <v>118409325.89400001</v>
      </c>
      <c r="K271" s="12"/>
      <c r="L271" s="123"/>
      <c r="M271" s="126"/>
      <c r="N271" s="13">
        <v>16</v>
      </c>
      <c r="O271" s="5" t="s">
        <v>808</v>
      </c>
      <c r="P271" s="5">
        <v>79674297.063999996</v>
      </c>
      <c r="Q271" s="5">
        <v>5721906.9506999999</v>
      </c>
      <c r="R271" s="5">
        <v>206906.80350000001</v>
      </c>
      <c r="S271" s="5">
        <v>-2536017.62</v>
      </c>
      <c r="T271" s="5">
        <v>30912143.866599999</v>
      </c>
      <c r="U271" s="6">
        <f t="shared" si="9"/>
        <v>113979237.06479999</v>
      </c>
    </row>
    <row r="272" spans="1:21" ht="24.95" customHeight="1">
      <c r="A272" s="128"/>
      <c r="B272" s="126"/>
      <c r="C272" s="1">
        <v>11</v>
      </c>
      <c r="D272" s="5" t="s">
        <v>809</v>
      </c>
      <c r="E272" s="5">
        <v>88480964.958000004</v>
      </c>
      <c r="F272" s="5">
        <v>6354368.5612000003</v>
      </c>
      <c r="G272" s="5">
        <v>229776.9081</v>
      </c>
      <c r="H272" s="5">
        <v>0</v>
      </c>
      <c r="I272" s="5">
        <v>31063411.343699999</v>
      </c>
      <c r="J272" s="6">
        <f t="shared" si="8"/>
        <v>126128521.771</v>
      </c>
      <c r="K272" s="12"/>
      <c r="L272" s="123"/>
      <c r="M272" s="126"/>
      <c r="N272" s="13">
        <v>17</v>
      </c>
      <c r="O272" s="5" t="s">
        <v>810</v>
      </c>
      <c r="P272" s="5">
        <v>104095812.9121</v>
      </c>
      <c r="Q272" s="5">
        <v>7475767.9375999998</v>
      </c>
      <c r="R272" s="5">
        <v>270327.22850000003</v>
      </c>
      <c r="S272" s="5">
        <v>-2536017.62</v>
      </c>
      <c r="T272" s="5">
        <v>39593430.858199999</v>
      </c>
      <c r="U272" s="6">
        <f t="shared" si="9"/>
        <v>148899321.31639999</v>
      </c>
    </row>
    <row r="273" spans="1:21" ht="24.95" customHeight="1">
      <c r="A273" s="128"/>
      <c r="B273" s="126"/>
      <c r="C273" s="1">
        <v>12</v>
      </c>
      <c r="D273" s="5" t="s">
        <v>811</v>
      </c>
      <c r="E273" s="5">
        <v>62092427.3358</v>
      </c>
      <c r="F273" s="5">
        <v>4459243.5033</v>
      </c>
      <c r="G273" s="5">
        <v>161248.3089</v>
      </c>
      <c r="H273" s="5">
        <v>0</v>
      </c>
      <c r="I273" s="5">
        <v>22993748.293900002</v>
      </c>
      <c r="J273" s="6">
        <f t="shared" si="8"/>
        <v>89706667.4419</v>
      </c>
      <c r="K273" s="12"/>
      <c r="L273" s="123"/>
      <c r="M273" s="126"/>
      <c r="N273" s="13">
        <v>18</v>
      </c>
      <c r="O273" s="5" t="s">
        <v>812</v>
      </c>
      <c r="P273" s="5">
        <v>90009066.357999995</v>
      </c>
      <c r="Q273" s="5">
        <v>6464111.0296</v>
      </c>
      <c r="R273" s="5">
        <v>233745.24650000001</v>
      </c>
      <c r="S273" s="5">
        <v>-2536017.62</v>
      </c>
      <c r="T273" s="5">
        <v>31306175.1776</v>
      </c>
      <c r="U273" s="6">
        <f t="shared" si="9"/>
        <v>125477080.19169998</v>
      </c>
    </row>
    <row r="274" spans="1:21" ht="24.95" customHeight="1">
      <c r="A274" s="128"/>
      <c r="B274" s="126"/>
      <c r="C274" s="1">
        <v>13</v>
      </c>
      <c r="D274" s="5" t="s">
        <v>813</v>
      </c>
      <c r="E274" s="5">
        <v>78697961.687399998</v>
      </c>
      <c r="F274" s="5">
        <v>5651790.2333000004</v>
      </c>
      <c r="G274" s="5">
        <v>204371.35060000001</v>
      </c>
      <c r="H274" s="5">
        <v>0</v>
      </c>
      <c r="I274" s="5">
        <v>28525239.820799999</v>
      </c>
      <c r="J274" s="6">
        <f t="shared" si="8"/>
        <v>113079363.09209999</v>
      </c>
      <c r="K274" s="12"/>
      <c r="L274" s="123"/>
      <c r="M274" s="126"/>
      <c r="N274" s="13">
        <v>19</v>
      </c>
      <c r="O274" s="5" t="s">
        <v>814</v>
      </c>
      <c r="P274" s="5">
        <v>82629638.941</v>
      </c>
      <c r="Q274" s="5">
        <v>5934148.4369999999</v>
      </c>
      <c r="R274" s="5">
        <v>214581.5539</v>
      </c>
      <c r="S274" s="5">
        <v>-2536017.62</v>
      </c>
      <c r="T274" s="5">
        <v>29647612.8202</v>
      </c>
      <c r="U274" s="6">
        <f t="shared" si="9"/>
        <v>115889964.1321</v>
      </c>
    </row>
    <row r="275" spans="1:21" ht="24.95" customHeight="1">
      <c r="A275" s="128"/>
      <c r="B275" s="126"/>
      <c r="C275" s="1">
        <v>14</v>
      </c>
      <c r="D275" s="5" t="s">
        <v>815</v>
      </c>
      <c r="E275" s="5">
        <v>76796393.851300001</v>
      </c>
      <c r="F275" s="5">
        <v>5515226.8167000003</v>
      </c>
      <c r="G275" s="5">
        <v>199433.15419999999</v>
      </c>
      <c r="H275" s="5">
        <v>0</v>
      </c>
      <c r="I275" s="5">
        <v>27530632.174600001</v>
      </c>
      <c r="J275" s="6">
        <f t="shared" si="8"/>
        <v>110041685.99680001</v>
      </c>
      <c r="K275" s="12"/>
      <c r="L275" s="123"/>
      <c r="M275" s="126"/>
      <c r="N275" s="13">
        <v>20</v>
      </c>
      <c r="O275" s="5" t="s">
        <v>502</v>
      </c>
      <c r="P275" s="5">
        <v>74609852.357800007</v>
      </c>
      <c r="Q275" s="5">
        <v>5358197.6688999999</v>
      </c>
      <c r="R275" s="5">
        <v>193754.90760000001</v>
      </c>
      <c r="S275" s="5">
        <v>-2536017.62</v>
      </c>
      <c r="T275" s="5">
        <v>28276611.270399999</v>
      </c>
      <c r="U275" s="6">
        <f t="shared" si="9"/>
        <v>105902398.5847</v>
      </c>
    </row>
    <row r="276" spans="1:21" ht="24.95" customHeight="1">
      <c r="A276" s="128"/>
      <c r="B276" s="126"/>
      <c r="C276" s="1">
        <v>15</v>
      </c>
      <c r="D276" s="5" t="s">
        <v>190</v>
      </c>
      <c r="E276" s="5">
        <v>82365168.311100006</v>
      </c>
      <c r="F276" s="5">
        <v>5915155.1557</v>
      </c>
      <c r="G276" s="5">
        <v>213894.7481</v>
      </c>
      <c r="H276" s="5">
        <v>0</v>
      </c>
      <c r="I276" s="5">
        <v>29645958.160399999</v>
      </c>
      <c r="J276" s="6">
        <f t="shared" si="8"/>
        <v>118140176.37530001</v>
      </c>
      <c r="K276" s="12"/>
      <c r="L276" s="123"/>
      <c r="M276" s="126"/>
      <c r="N276" s="13">
        <v>21</v>
      </c>
      <c r="O276" s="5" t="s">
        <v>374</v>
      </c>
      <c r="P276" s="5">
        <v>92142728.243799999</v>
      </c>
      <c r="Q276" s="5">
        <v>6617342.5636999998</v>
      </c>
      <c r="R276" s="5">
        <v>239286.1697</v>
      </c>
      <c r="S276" s="5">
        <v>-2536017.62</v>
      </c>
      <c r="T276" s="5">
        <v>35980088.146799996</v>
      </c>
      <c r="U276" s="6">
        <f t="shared" si="9"/>
        <v>132443427.50399999</v>
      </c>
    </row>
    <row r="277" spans="1:21" ht="24.95" customHeight="1">
      <c r="A277" s="128"/>
      <c r="B277" s="127"/>
      <c r="C277" s="1">
        <v>16</v>
      </c>
      <c r="D277" s="5" t="s">
        <v>191</v>
      </c>
      <c r="E277" s="5">
        <v>80065367.805099994</v>
      </c>
      <c r="F277" s="5">
        <v>5749992.1736000003</v>
      </c>
      <c r="G277" s="5">
        <v>207922.37820000001</v>
      </c>
      <c r="H277" s="5">
        <v>0</v>
      </c>
      <c r="I277" s="5">
        <v>28852210.220100001</v>
      </c>
      <c r="J277" s="6">
        <f t="shared" si="8"/>
        <v>114875492.57699999</v>
      </c>
      <c r="K277" s="12"/>
      <c r="L277" s="123"/>
      <c r="M277" s="126"/>
      <c r="N277" s="13">
        <v>22</v>
      </c>
      <c r="O277" s="5" t="s">
        <v>503</v>
      </c>
      <c r="P277" s="5">
        <v>85348549.966299996</v>
      </c>
      <c r="Q277" s="5">
        <v>6129410.3529000003</v>
      </c>
      <c r="R277" s="5">
        <v>221642.31510000001</v>
      </c>
      <c r="S277" s="5">
        <v>-2536017.62</v>
      </c>
      <c r="T277" s="5">
        <v>32553391.846000001</v>
      </c>
      <c r="U277" s="6">
        <f t="shared" si="9"/>
        <v>121716976.86029999</v>
      </c>
    </row>
    <row r="278" spans="1:21" ht="24.95" customHeight="1">
      <c r="A278" s="1"/>
      <c r="B278" s="111" t="s">
        <v>816</v>
      </c>
      <c r="C278" s="112"/>
      <c r="D278" s="113"/>
      <c r="E278" s="15">
        <v>1326380553.823</v>
      </c>
      <c r="F278" s="15">
        <v>95255639.395899996</v>
      </c>
      <c r="G278" s="15">
        <v>3444488.0063999998</v>
      </c>
      <c r="H278" s="15">
        <v>0</v>
      </c>
      <c r="I278" s="15">
        <v>476937397.31219995</v>
      </c>
      <c r="J278" s="8">
        <f t="shared" si="8"/>
        <v>1902018078.5374999</v>
      </c>
      <c r="K278" s="12"/>
      <c r="L278" s="123"/>
      <c r="M278" s="126"/>
      <c r="N278" s="13">
        <v>23</v>
      </c>
      <c r="O278" s="5" t="s">
        <v>504</v>
      </c>
      <c r="P278" s="5">
        <v>88357189.896599993</v>
      </c>
      <c r="Q278" s="5">
        <v>6345479.5039999997</v>
      </c>
      <c r="R278" s="5">
        <v>229455.47570000001</v>
      </c>
      <c r="S278" s="5">
        <v>-2536017.62</v>
      </c>
      <c r="T278" s="5">
        <v>35832980.539800003</v>
      </c>
      <c r="U278" s="6">
        <f t="shared" si="9"/>
        <v>128229087.79609999</v>
      </c>
    </row>
    <row r="279" spans="1:21" ht="24.95" customHeight="1">
      <c r="A279" s="128">
        <v>14</v>
      </c>
      <c r="B279" s="125" t="s">
        <v>36</v>
      </c>
      <c r="C279" s="1">
        <v>1</v>
      </c>
      <c r="D279" s="5" t="s">
        <v>192</v>
      </c>
      <c r="E279" s="5">
        <v>100295661.0553</v>
      </c>
      <c r="F279" s="5">
        <v>7202855.3909</v>
      </c>
      <c r="G279" s="5">
        <v>260458.5845</v>
      </c>
      <c r="H279" s="5">
        <v>0</v>
      </c>
      <c r="I279" s="5">
        <v>34714403.140500002</v>
      </c>
      <c r="J279" s="6">
        <f t="shared" si="8"/>
        <v>142473378.17120001</v>
      </c>
      <c r="K279" s="12"/>
      <c r="L279" s="123"/>
      <c r="M279" s="126"/>
      <c r="N279" s="13">
        <v>24</v>
      </c>
      <c r="O279" s="5" t="s">
        <v>505</v>
      </c>
      <c r="P279" s="5">
        <v>75640198.254099995</v>
      </c>
      <c r="Q279" s="5">
        <v>5432193.2177999998</v>
      </c>
      <c r="R279" s="5">
        <v>196430.62090000001</v>
      </c>
      <c r="S279" s="5">
        <v>-2536017.62</v>
      </c>
      <c r="T279" s="5">
        <v>29507741.072700001</v>
      </c>
      <c r="U279" s="6">
        <f t="shared" si="9"/>
        <v>108240545.54550001</v>
      </c>
    </row>
    <row r="280" spans="1:21" ht="24.95" customHeight="1">
      <c r="A280" s="128"/>
      <c r="B280" s="126"/>
      <c r="C280" s="1">
        <v>2</v>
      </c>
      <c r="D280" s="5" t="s">
        <v>817</v>
      </c>
      <c r="E280" s="5">
        <v>84506302.397599995</v>
      </c>
      <c r="F280" s="5">
        <v>6068923.3152000001</v>
      </c>
      <c r="G280" s="5">
        <v>219455.0759</v>
      </c>
      <c r="H280" s="5">
        <v>0</v>
      </c>
      <c r="I280" s="5">
        <v>30553073.286899999</v>
      </c>
      <c r="J280" s="6">
        <f t="shared" si="8"/>
        <v>121347754.0756</v>
      </c>
      <c r="K280" s="12"/>
      <c r="L280" s="123"/>
      <c r="M280" s="126"/>
      <c r="N280" s="13">
        <v>25</v>
      </c>
      <c r="O280" s="5" t="s">
        <v>375</v>
      </c>
      <c r="P280" s="5">
        <v>69218231.012999997</v>
      </c>
      <c r="Q280" s="5">
        <v>4970991.7971999999</v>
      </c>
      <c r="R280" s="5">
        <v>179753.364</v>
      </c>
      <c r="S280" s="5">
        <v>-2536017.62</v>
      </c>
      <c r="T280" s="5">
        <v>27205768.676399998</v>
      </c>
      <c r="U280" s="6">
        <f t="shared" si="9"/>
        <v>99038727.23059997</v>
      </c>
    </row>
    <row r="281" spans="1:21" ht="24.95" customHeight="1">
      <c r="A281" s="128"/>
      <c r="B281" s="126"/>
      <c r="C281" s="1">
        <v>3</v>
      </c>
      <c r="D281" s="5" t="s">
        <v>193</v>
      </c>
      <c r="E281" s="5">
        <v>114388237.0517</v>
      </c>
      <c r="F281" s="5">
        <v>8214930.9474999998</v>
      </c>
      <c r="G281" s="5">
        <v>297055.70510000002</v>
      </c>
      <c r="H281" s="5">
        <v>0</v>
      </c>
      <c r="I281" s="5">
        <v>39944572.805600002</v>
      </c>
      <c r="J281" s="6">
        <f t="shared" si="8"/>
        <v>162844796.5099</v>
      </c>
      <c r="K281" s="12"/>
      <c r="L281" s="123"/>
      <c r="M281" s="126"/>
      <c r="N281" s="13">
        <v>26</v>
      </c>
      <c r="O281" s="5" t="s">
        <v>376</v>
      </c>
      <c r="P281" s="5">
        <v>91752707.733799994</v>
      </c>
      <c r="Q281" s="5">
        <v>6589332.7644999996</v>
      </c>
      <c r="R281" s="5">
        <v>238273.3224</v>
      </c>
      <c r="S281" s="5">
        <v>-2536017.62</v>
      </c>
      <c r="T281" s="5">
        <v>36091727.121399999</v>
      </c>
      <c r="U281" s="6">
        <f t="shared" si="9"/>
        <v>132136023.32209998</v>
      </c>
    </row>
    <row r="282" spans="1:21" ht="24.95" customHeight="1">
      <c r="A282" s="128"/>
      <c r="B282" s="126"/>
      <c r="C282" s="1">
        <v>4</v>
      </c>
      <c r="D282" s="5" t="s">
        <v>194</v>
      </c>
      <c r="E282" s="5">
        <v>107529144.7899</v>
      </c>
      <c r="F282" s="5">
        <v>7722336.8596000001</v>
      </c>
      <c r="G282" s="5">
        <v>279243.27490000002</v>
      </c>
      <c r="H282" s="5">
        <v>0</v>
      </c>
      <c r="I282" s="5">
        <v>37732661.017300002</v>
      </c>
      <c r="J282" s="6">
        <f t="shared" si="8"/>
        <v>153263385.94170001</v>
      </c>
      <c r="K282" s="12"/>
      <c r="L282" s="123"/>
      <c r="M282" s="126"/>
      <c r="N282" s="13">
        <v>27</v>
      </c>
      <c r="O282" s="5" t="s">
        <v>506</v>
      </c>
      <c r="P282" s="5">
        <v>99967139.540600002</v>
      </c>
      <c r="Q282" s="5">
        <v>7179262.2171</v>
      </c>
      <c r="R282" s="5">
        <v>259605.44440000001</v>
      </c>
      <c r="S282" s="5">
        <v>-2536017.62</v>
      </c>
      <c r="T282" s="5">
        <v>40118870.545500003</v>
      </c>
      <c r="U282" s="6">
        <f t="shared" si="9"/>
        <v>144988860.12759998</v>
      </c>
    </row>
    <row r="283" spans="1:21" ht="24.95" customHeight="1">
      <c r="A283" s="128"/>
      <c r="B283" s="126"/>
      <c r="C283" s="1">
        <v>5</v>
      </c>
      <c r="D283" s="5" t="s">
        <v>195</v>
      </c>
      <c r="E283" s="5">
        <v>103968299.66509999</v>
      </c>
      <c r="F283" s="5">
        <v>7466610.4181000004</v>
      </c>
      <c r="G283" s="5">
        <v>269996.08840000001</v>
      </c>
      <c r="H283" s="5">
        <v>0</v>
      </c>
      <c r="I283" s="5">
        <v>34752456.008599997</v>
      </c>
      <c r="J283" s="6">
        <f t="shared" si="8"/>
        <v>146457362.18019998</v>
      </c>
      <c r="K283" s="12"/>
      <c r="L283" s="123"/>
      <c r="M283" s="126"/>
      <c r="N283" s="13">
        <v>28</v>
      </c>
      <c r="O283" s="5" t="s">
        <v>377</v>
      </c>
      <c r="P283" s="5">
        <v>76565324.848199993</v>
      </c>
      <c r="Q283" s="5">
        <v>5498632.3140000002</v>
      </c>
      <c r="R283" s="5">
        <v>198833.08929999999</v>
      </c>
      <c r="S283" s="5">
        <v>-2536017.62</v>
      </c>
      <c r="T283" s="5">
        <v>29742002.022599999</v>
      </c>
      <c r="U283" s="6">
        <f t="shared" si="9"/>
        <v>109468774.65409999</v>
      </c>
    </row>
    <row r="284" spans="1:21" ht="24.95" customHeight="1">
      <c r="A284" s="128"/>
      <c r="B284" s="126"/>
      <c r="C284" s="1">
        <v>6</v>
      </c>
      <c r="D284" s="5" t="s">
        <v>196</v>
      </c>
      <c r="E284" s="5">
        <v>99962222.299700007</v>
      </c>
      <c r="F284" s="5">
        <v>7178909.0794000002</v>
      </c>
      <c r="G284" s="5">
        <v>259592.67480000001</v>
      </c>
      <c r="H284" s="5">
        <v>0</v>
      </c>
      <c r="I284" s="5">
        <v>32878562.226399999</v>
      </c>
      <c r="J284" s="6">
        <f t="shared" si="8"/>
        <v>140279286.28029999</v>
      </c>
      <c r="K284" s="12"/>
      <c r="L284" s="123"/>
      <c r="M284" s="126"/>
      <c r="N284" s="13">
        <v>29</v>
      </c>
      <c r="O284" s="5" t="s">
        <v>818</v>
      </c>
      <c r="P284" s="5">
        <v>92078676.330699995</v>
      </c>
      <c r="Q284" s="5">
        <v>6612742.5974000003</v>
      </c>
      <c r="R284" s="5">
        <v>239119.8328</v>
      </c>
      <c r="S284" s="5">
        <v>-2536017.62</v>
      </c>
      <c r="T284" s="5">
        <v>32725954.172899999</v>
      </c>
      <c r="U284" s="6">
        <f t="shared" si="9"/>
        <v>129120475.31379998</v>
      </c>
    </row>
    <row r="285" spans="1:21" ht="24.95" customHeight="1">
      <c r="A285" s="128"/>
      <c r="B285" s="126"/>
      <c r="C285" s="1">
        <v>7</v>
      </c>
      <c r="D285" s="5" t="s">
        <v>819</v>
      </c>
      <c r="E285" s="5">
        <v>100930447.9184</v>
      </c>
      <c r="F285" s="5">
        <v>7248443.3847000003</v>
      </c>
      <c r="G285" s="5">
        <v>262107.0675</v>
      </c>
      <c r="H285" s="5">
        <v>0</v>
      </c>
      <c r="I285" s="5">
        <v>35432432.979999997</v>
      </c>
      <c r="J285" s="6">
        <f t="shared" si="8"/>
        <v>143873431.3506</v>
      </c>
      <c r="K285" s="12"/>
      <c r="L285" s="123"/>
      <c r="M285" s="126"/>
      <c r="N285" s="13">
        <v>30</v>
      </c>
      <c r="O285" s="5" t="s">
        <v>507</v>
      </c>
      <c r="P285" s="5">
        <v>77745126.154300004</v>
      </c>
      <c r="Q285" s="5">
        <v>5583361.1857000003</v>
      </c>
      <c r="R285" s="5">
        <v>201896.92449999999</v>
      </c>
      <c r="S285" s="5">
        <v>-2536017.62</v>
      </c>
      <c r="T285" s="5">
        <v>30995679.279800002</v>
      </c>
      <c r="U285" s="6">
        <f t="shared" si="9"/>
        <v>111990045.9243</v>
      </c>
    </row>
    <row r="286" spans="1:21" ht="24.95" customHeight="1">
      <c r="A286" s="128"/>
      <c r="B286" s="126"/>
      <c r="C286" s="1">
        <v>8</v>
      </c>
      <c r="D286" s="5" t="s">
        <v>820</v>
      </c>
      <c r="E286" s="5">
        <v>109238767.645</v>
      </c>
      <c r="F286" s="5">
        <v>7845115.5129000004</v>
      </c>
      <c r="G286" s="5">
        <v>283683.00780000002</v>
      </c>
      <c r="H286" s="5">
        <v>0</v>
      </c>
      <c r="I286" s="5">
        <v>38674550.2588</v>
      </c>
      <c r="J286" s="6">
        <f t="shared" si="8"/>
        <v>156042116.42449999</v>
      </c>
      <c r="K286" s="12"/>
      <c r="L286" s="123"/>
      <c r="M286" s="126"/>
      <c r="N286" s="13">
        <v>31</v>
      </c>
      <c r="O286" s="5" t="s">
        <v>378</v>
      </c>
      <c r="P286" s="5">
        <v>78084518.364999995</v>
      </c>
      <c r="Q286" s="5">
        <v>5607735.0519000003</v>
      </c>
      <c r="R286" s="5">
        <v>202778.2948</v>
      </c>
      <c r="S286" s="5">
        <v>-2536017.62</v>
      </c>
      <c r="T286" s="5">
        <v>31796146.2324</v>
      </c>
      <c r="U286" s="6">
        <f t="shared" si="9"/>
        <v>113155160.32409999</v>
      </c>
    </row>
    <row r="287" spans="1:21" ht="24.95" customHeight="1">
      <c r="A287" s="128"/>
      <c r="B287" s="126"/>
      <c r="C287" s="1">
        <v>9</v>
      </c>
      <c r="D287" s="5" t="s">
        <v>821</v>
      </c>
      <c r="E287" s="5">
        <v>99399232.632300004</v>
      </c>
      <c r="F287" s="5">
        <v>7138477.2889</v>
      </c>
      <c r="G287" s="5">
        <v>258130.64259999999</v>
      </c>
      <c r="H287" s="5">
        <v>0</v>
      </c>
      <c r="I287" s="5">
        <v>31432036.3935</v>
      </c>
      <c r="J287" s="6">
        <f t="shared" si="8"/>
        <v>138227876.95730001</v>
      </c>
      <c r="K287" s="12"/>
      <c r="L287" s="123"/>
      <c r="M287" s="126"/>
      <c r="N287" s="13">
        <v>32</v>
      </c>
      <c r="O287" s="5" t="s">
        <v>822</v>
      </c>
      <c r="P287" s="5">
        <v>77705345.2148</v>
      </c>
      <c r="Q287" s="5">
        <v>5580504.2690000003</v>
      </c>
      <c r="R287" s="5">
        <v>201793.6171</v>
      </c>
      <c r="S287" s="5">
        <v>-2536017.62</v>
      </c>
      <c r="T287" s="5">
        <v>30115553.267200001</v>
      </c>
      <c r="U287" s="6">
        <f t="shared" si="9"/>
        <v>111067178.74809998</v>
      </c>
    </row>
    <row r="288" spans="1:21" ht="24.95" customHeight="1">
      <c r="A288" s="128"/>
      <c r="B288" s="126"/>
      <c r="C288" s="1">
        <v>10</v>
      </c>
      <c r="D288" s="5" t="s">
        <v>823</v>
      </c>
      <c r="E288" s="5">
        <v>92954932.790999994</v>
      </c>
      <c r="F288" s="5">
        <v>6675672.0252999999</v>
      </c>
      <c r="G288" s="5">
        <v>241395.39</v>
      </c>
      <c r="H288" s="5">
        <v>0</v>
      </c>
      <c r="I288" s="5">
        <v>31502262.993799999</v>
      </c>
      <c r="J288" s="6">
        <f t="shared" si="8"/>
        <v>131374263.20009999</v>
      </c>
      <c r="K288" s="12"/>
      <c r="L288" s="124"/>
      <c r="M288" s="127"/>
      <c r="N288" s="13">
        <v>33</v>
      </c>
      <c r="O288" s="5" t="s">
        <v>824</v>
      </c>
      <c r="P288" s="5">
        <v>89570148.321899995</v>
      </c>
      <c r="Q288" s="5">
        <v>6432589.5947000002</v>
      </c>
      <c r="R288" s="5">
        <v>232605.41680000001</v>
      </c>
      <c r="S288" s="5">
        <v>-2536017.62</v>
      </c>
      <c r="T288" s="5">
        <v>32173056.983199999</v>
      </c>
      <c r="U288" s="6">
        <f t="shared" si="9"/>
        <v>125872382.69659999</v>
      </c>
    </row>
    <row r="289" spans="1:21" ht="24.95" customHeight="1">
      <c r="A289" s="128"/>
      <c r="B289" s="126"/>
      <c r="C289" s="1">
        <v>11</v>
      </c>
      <c r="D289" s="5" t="s">
        <v>197</v>
      </c>
      <c r="E289" s="5">
        <v>97317566.223199993</v>
      </c>
      <c r="F289" s="5">
        <v>6988979.8733000001</v>
      </c>
      <c r="G289" s="5">
        <v>252724.74679999999</v>
      </c>
      <c r="H289" s="5">
        <v>0</v>
      </c>
      <c r="I289" s="5">
        <v>31525456.507599998</v>
      </c>
      <c r="J289" s="6">
        <f t="shared" si="8"/>
        <v>136084727.35089999</v>
      </c>
      <c r="K289" s="12"/>
      <c r="L289" s="19"/>
      <c r="M289" s="111" t="s">
        <v>489</v>
      </c>
      <c r="N289" s="112"/>
      <c r="O289" s="113"/>
      <c r="P289" s="15">
        <v>2890351144.884099</v>
      </c>
      <c r="Q289" s="15">
        <v>207574097.48710001</v>
      </c>
      <c r="R289" s="15">
        <v>7505975.4335000012</v>
      </c>
      <c r="S289" s="15">
        <v>-83688581.460000008</v>
      </c>
      <c r="T289" s="15">
        <v>1120068022.3742001</v>
      </c>
      <c r="U289" s="8">
        <f t="shared" si="9"/>
        <v>4141810658.7188988</v>
      </c>
    </row>
    <row r="290" spans="1:21" ht="24.95" customHeight="1">
      <c r="A290" s="128"/>
      <c r="B290" s="126"/>
      <c r="C290" s="1">
        <v>12</v>
      </c>
      <c r="D290" s="5" t="s">
        <v>198</v>
      </c>
      <c r="E290" s="5">
        <v>94488534.532000005</v>
      </c>
      <c r="F290" s="5">
        <v>6785809.5072999997</v>
      </c>
      <c r="G290" s="5">
        <v>245378.01240000001</v>
      </c>
      <c r="H290" s="5">
        <v>0</v>
      </c>
      <c r="I290" s="5">
        <v>31391140.8664</v>
      </c>
      <c r="J290" s="6">
        <f t="shared" si="8"/>
        <v>132910862.91810001</v>
      </c>
      <c r="K290" s="12"/>
      <c r="L290" s="122">
        <v>31</v>
      </c>
      <c r="M290" s="125" t="s">
        <v>53</v>
      </c>
      <c r="N290" s="13">
        <v>1</v>
      </c>
      <c r="O290" s="5" t="s">
        <v>825</v>
      </c>
      <c r="P290" s="5">
        <v>105655759.0632</v>
      </c>
      <c r="Q290" s="5">
        <v>7587797.3756999997</v>
      </c>
      <c r="R290" s="5">
        <v>274378.26490000001</v>
      </c>
      <c r="S290" s="5">
        <v>0</v>
      </c>
      <c r="T290" s="5">
        <v>32661958.826000001</v>
      </c>
      <c r="U290" s="6">
        <f t="shared" si="9"/>
        <v>146179893.5298</v>
      </c>
    </row>
    <row r="291" spans="1:21" ht="24.95" customHeight="1">
      <c r="A291" s="128"/>
      <c r="B291" s="126"/>
      <c r="C291" s="1">
        <v>13</v>
      </c>
      <c r="D291" s="5" t="s">
        <v>199</v>
      </c>
      <c r="E291" s="5">
        <v>122375013.00210001</v>
      </c>
      <c r="F291" s="5">
        <v>8788511.0166999996</v>
      </c>
      <c r="G291" s="5">
        <v>317796.62579999998</v>
      </c>
      <c r="H291" s="5">
        <v>0</v>
      </c>
      <c r="I291" s="5">
        <v>41917895.049500003</v>
      </c>
      <c r="J291" s="6">
        <f t="shared" si="8"/>
        <v>173399215.69410002</v>
      </c>
      <c r="K291" s="12"/>
      <c r="L291" s="123"/>
      <c r="M291" s="126"/>
      <c r="N291" s="13">
        <v>2</v>
      </c>
      <c r="O291" s="5" t="s">
        <v>301</v>
      </c>
      <c r="P291" s="5">
        <v>106580647.4254</v>
      </c>
      <c r="Q291" s="5">
        <v>7654219.3629999999</v>
      </c>
      <c r="R291" s="5">
        <v>276780.11469999998</v>
      </c>
      <c r="S291" s="5">
        <v>0</v>
      </c>
      <c r="T291" s="5">
        <v>33410870.280000001</v>
      </c>
      <c r="U291" s="6">
        <f t="shared" si="9"/>
        <v>147922517.18310001</v>
      </c>
    </row>
    <row r="292" spans="1:21" ht="24.95" customHeight="1">
      <c r="A292" s="128"/>
      <c r="B292" s="126"/>
      <c r="C292" s="1">
        <v>14</v>
      </c>
      <c r="D292" s="5" t="s">
        <v>826</v>
      </c>
      <c r="E292" s="5">
        <v>83966472.184400007</v>
      </c>
      <c r="F292" s="5">
        <v>6030154.7490999997</v>
      </c>
      <c r="G292" s="5">
        <v>218053.18659999999</v>
      </c>
      <c r="H292" s="5">
        <v>0</v>
      </c>
      <c r="I292" s="5">
        <v>30092045.6699</v>
      </c>
      <c r="J292" s="6">
        <f t="shared" si="8"/>
        <v>120306725.79000001</v>
      </c>
      <c r="K292" s="12"/>
      <c r="L292" s="123"/>
      <c r="M292" s="126"/>
      <c r="N292" s="13">
        <v>3</v>
      </c>
      <c r="O292" s="5" t="s">
        <v>379</v>
      </c>
      <c r="P292" s="5">
        <v>106116210.68970001</v>
      </c>
      <c r="Q292" s="5">
        <v>7620865.2715999996</v>
      </c>
      <c r="R292" s="5">
        <v>275574.01530000003</v>
      </c>
      <c r="S292" s="5">
        <v>0</v>
      </c>
      <c r="T292" s="5">
        <v>32867857.791200001</v>
      </c>
      <c r="U292" s="6">
        <f t="shared" si="9"/>
        <v>146880507.7678</v>
      </c>
    </row>
    <row r="293" spans="1:21" ht="24.95" customHeight="1">
      <c r="A293" s="128"/>
      <c r="B293" s="126"/>
      <c r="C293" s="1">
        <v>15</v>
      </c>
      <c r="D293" s="5" t="s">
        <v>200</v>
      </c>
      <c r="E293" s="5">
        <v>92937305.809200004</v>
      </c>
      <c r="F293" s="5">
        <v>6674406.1220000004</v>
      </c>
      <c r="G293" s="5">
        <v>241349.61439999999</v>
      </c>
      <c r="H293" s="5">
        <v>0</v>
      </c>
      <c r="I293" s="5">
        <v>33443734.5348</v>
      </c>
      <c r="J293" s="6">
        <f t="shared" si="8"/>
        <v>133296796.08039999</v>
      </c>
      <c r="K293" s="12"/>
      <c r="L293" s="123"/>
      <c r="M293" s="126"/>
      <c r="N293" s="13">
        <v>4</v>
      </c>
      <c r="O293" s="5" t="s">
        <v>380</v>
      </c>
      <c r="P293" s="5">
        <v>80562633.059100002</v>
      </c>
      <c r="Q293" s="5">
        <v>5785703.8852000004</v>
      </c>
      <c r="R293" s="5">
        <v>209213.73019999999</v>
      </c>
      <c r="S293" s="5">
        <v>0</v>
      </c>
      <c r="T293" s="5">
        <v>26869071.876200002</v>
      </c>
      <c r="U293" s="6">
        <f t="shared" si="9"/>
        <v>113426622.55069999</v>
      </c>
    </row>
    <row r="294" spans="1:21" ht="24.95" customHeight="1">
      <c r="A294" s="128"/>
      <c r="B294" s="126"/>
      <c r="C294" s="1">
        <v>16</v>
      </c>
      <c r="D294" s="5" t="s">
        <v>827</v>
      </c>
      <c r="E294" s="5">
        <v>105529071.54970001</v>
      </c>
      <c r="F294" s="5">
        <v>7578699.1571000004</v>
      </c>
      <c r="G294" s="5">
        <v>274049.26909999998</v>
      </c>
      <c r="H294" s="5">
        <v>0</v>
      </c>
      <c r="I294" s="5">
        <v>37031687.132200003</v>
      </c>
      <c r="J294" s="6">
        <f t="shared" si="8"/>
        <v>150413507.1081</v>
      </c>
      <c r="K294" s="12"/>
      <c r="L294" s="123"/>
      <c r="M294" s="126"/>
      <c r="N294" s="13">
        <v>5</v>
      </c>
      <c r="O294" s="5" t="s">
        <v>381</v>
      </c>
      <c r="P294" s="5">
        <v>140167986.57910001</v>
      </c>
      <c r="Q294" s="5">
        <v>10066335.1449</v>
      </c>
      <c r="R294" s="5">
        <v>364003.33769999997</v>
      </c>
      <c r="S294" s="5">
        <v>0</v>
      </c>
      <c r="T294" s="5">
        <v>49073986.378899999</v>
      </c>
      <c r="U294" s="6">
        <f t="shared" si="9"/>
        <v>199672311.44060001</v>
      </c>
    </row>
    <row r="295" spans="1:21" ht="24.95" customHeight="1">
      <c r="A295" s="128"/>
      <c r="B295" s="127"/>
      <c r="C295" s="1">
        <v>17</v>
      </c>
      <c r="D295" s="5" t="s">
        <v>828</v>
      </c>
      <c r="E295" s="5">
        <v>87392656.039100006</v>
      </c>
      <c r="F295" s="5">
        <v>6276210.3269999996</v>
      </c>
      <c r="G295" s="5">
        <v>226950.67019999999</v>
      </c>
      <c r="H295" s="5">
        <v>0</v>
      </c>
      <c r="I295" s="5">
        <v>29955921.063900001</v>
      </c>
      <c r="J295" s="6">
        <f t="shared" si="8"/>
        <v>123851738.10020003</v>
      </c>
      <c r="K295" s="12"/>
      <c r="L295" s="123"/>
      <c r="M295" s="126"/>
      <c r="N295" s="13">
        <v>6</v>
      </c>
      <c r="O295" s="5" t="s">
        <v>382</v>
      </c>
      <c r="P295" s="5">
        <v>121209646.2142</v>
      </c>
      <c r="Q295" s="5">
        <v>8704818.7774999999</v>
      </c>
      <c r="R295" s="5">
        <v>314770.2757</v>
      </c>
      <c r="S295" s="5">
        <v>0</v>
      </c>
      <c r="T295" s="5">
        <v>41154338.201099999</v>
      </c>
      <c r="U295" s="6">
        <f t="shared" si="9"/>
        <v>171383573.46850002</v>
      </c>
    </row>
    <row r="296" spans="1:21" ht="24.95" customHeight="1">
      <c r="A296" s="1"/>
      <c r="B296" s="111" t="s">
        <v>479</v>
      </c>
      <c r="C296" s="112"/>
      <c r="D296" s="113"/>
      <c r="E296" s="15">
        <v>1697179867.5857003</v>
      </c>
      <c r="F296" s="15">
        <v>121885044.97500002</v>
      </c>
      <c r="G296" s="15">
        <v>4407419.6368000004</v>
      </c>
      <c r="H296" s="15">
        <v>0</v>
      </c>
      <c r="I296" s="15">
        <v>582974891.93569994</v>
      </c>
      <c r="J296" s="8">
        <f t="shared" si="8"/>
        <v>2406447224.1332006</v>
      </c>
      <c r="K296" s="12"/>
      <c r="L296" s="123"/>
      <c r="M296" s="126"/>
      <c r="N296" s="13">
        <v>7</v>
      </c>
      <c r="O296" s="5" t="s">
        <v>383</v>
      </c>
      <c r="P296" s="5">
        <v>106403100.0863</v>
      </c>
      <c r="Q296" s="5">
        <v>7641468.5839999998</v>
      </c>
      <c r="R296" s="5">
        <v>276319.04060000001</v>
      </c>
      <c r="S296" s="5">
        <v>0</v>
      </c>
      <c r="T296" s="5">
        <v>32056666.261100002</v>
      </c>
      <c r="U296" s="6">
        <f t="shared" si="9"/>
        <v>146377553.972</v>
      </c>
    </row>
    <row r="297" spans="1:21" ht="24.95" customHeight="1">
      <c r="A297" s="128">
        <v>15</v>
      </c>
      <c r="B297" s="125" t="s">
        <v>37</v>
      </c>
      <c r="C297" s="1">
        <v>1</v>
      </c>
      <c r="D297" s="5" t="s">
        <v>201</v>
      </c>
      <c r="E297" s="5">
        <v>139436521.70030001</v>
      </c>
      <c r="F297" s="5">
        <v>10013804.101199999</v>
      </c>
      <c r="G297" s="5">
        <v>362103.79080000002</v>
      </c>
      <c r="H297" s="5">
        <v>-4907596.13</v>
      </c>
      <c r="I297" s="5">
        <v>43348020.122400001</v>
      </c>
      <c r="J297" s="6">
        <f t="shared" si="8"/>
        <v>188252853.58470005</v>
      </c>
      <c r="K297" s="12"/>
      <c r="L297" s="123"/>
      <c r="M297" s="126"/>
      <c r="N297" s="13">
        <v>8</v>
      </c>
      <c r="O297" s="5" t="s">
        <v>384</v>
      </c>
      <c r="P297" s="5">
        <v>93971101.568200007</v>
      </c>
      <c r="Q297" s="5">
        <v>6748649.4271</v>
      </c>
      <c r="R297" s="5">
        <v>244034.2867</v>
      </c>
      <c r="S297" s="5">
        <v>0</v>
      </c>
      <c r="T297" s="5">
        <v>29183383.997099999</v>
      </c>
      <c r="U297" s="6">
        <f t="shared" si="9"/>
        <v>130147169.2791</v>
      </c>
    </row>
    <row r="298" spans="1:21" ht="24.95" customHeight="1">
      <c r="A298" s="128"/>
      <c r="B298" s="126"/>
      <c r="C298" s="1">
        <v>2</v>
      </c>
      <c r="D298" s="5" t="s">
        <v>202</v>
      </c>
      <c r="E298" s="5">
        <v>101263332.9994</v>
      </c>
      <c r="F298" s="5">
        <v>7272349.9334000004</v>
      </c>
      <c r="G298" s="5">
        <v>262971.5393</v>
      </c>
      <c r="H298" s="5">
        <v>-4907596.13</v>
      </c>
      <c r="I298" s="5">
        <v>35252643.929300003</v>
      </c>
      <c r="J298" s="6">
        <f t="shared" si="8"/>
        <v>139143702.2714</v>
      </c>
      <c r="K298" s="12"/>
      <c r="L298" s="123"/>
      <c r="M298" s="126"/>
      <c r="N298" s="13">
        <v>9</v>
      </c>
      <c r="O298" s="5" t="s">
        <v>385</v>
      </c>
      <c r="P298" s="5">
        <v>96383877.576299995</v>
      </c>
      <c r="Q298" s="5">
        <v>6921925.8827999998</v>
      </c>
      <c r="R298" s="5">
        <v>250300.0435</v>
      </c>
      <c r="S298" s="5">
        <v>0</v>
      </c>
      <c r="T298" s="5">
        <v>30425044.559</v>
      </c>
      <c r="U298" s="6">
        <f t="shared" si="9"/>
        <v>133981148.0616</v>
      </c>
    </row>
    <row r="299" spans="1:21" ht="24.95" customHeight="1">
      <c r="A299" s="128"/>
      <c r="B299" s="126"/>
      <c r="C299" s="1">
        <v>3</v>
      </c>
      <c r="D299" s="5" t="s">
        <v>829</v>
      </c>
      <c r="E299" s="5">
        <v>101919319.8273</v>
      </c>
      <c r="F299" s="5">
        <v>7319460.4286000002</v>
      </c>
      <c r="G299" s="5">
        <v>264675.07669999998</v>
      </c>
      <c r="H299" s="5">
        <v>-4907596.13</v>
      </c>
      <c r="I299" s="5">
        <v>34580419.664399996</v>
      </c>
      <c r="J299" s="6">
        <f t="shared" si="8"/>
        <v>139176278.86699998</v>
      </c>
      <c r="K299" s="12"/>
      <c r="L299" s="123"/>
      <c r="M299" s="126"/>
      <c r="N299" s="13">
        <v>10</v>
      </c>
      <c r="O299" s="5" t="s">
        <v>386</v>
      </c>
      <c r="P299" s="5">
        <v>91434076.128999993</v>
      </c>
      <c r="Q299" s="5">
        <v>6566449.8465999998</v>
      </c>
      <c r="R299" s="5">
        <v>237445.86550000001</v>
      </c>
      <c r="S299" s="5">
        <v>0</v>
      </c>
      <c r="T299" s="5">
        <v>28206607.576000001</v>
      </c>
      <c r="U299" s="6">
        <f t="shared" si="9"/>
        <v>126444579.4171</v>
      </c>
    </row>
    <row r="300" spans="1:21" ht="24.95" customHeight="1">
      <c r="A300" s="128"/>
      <c r="B300" s="126"/>
      <c r="C300" s="1">
        <v>4</v>
      </c>
      <c r="D300" s="5" t="s">
        <v>203</v>
      </c>
      <c r="E300" s="5">
        <v>111054851.7837</v>
      </c>
      <c r="F300" s="5">
        <v>7975539.8132999996</v>
      </c>
      <c r="G300" s="5">
        <v>288399.21090000001</v>
      </c>
      <c r="H300" s="5">
        <v>-4907596.13</v>
      </c>
      <c r="I300" s="5">
        <v>34906420.975299999</v>
      </c>
      <c r="J300" s="6">
        <f t="shared" si="8"/>
        <v>149317615.6532</v>
      </c>
      <c r="K300" s="12"/>
      <c r="L300" s="123"/>
      <c r="M300" s="126"/>
      <c r="N300" s="13">
        <v>11</v>
      </c>
      <c r="O300" s="5" t="s">
        <v>387</v>
      </c>
      <c r="P300" s="5">
        <v>126328034.4733</v>
      </c>
      <c r="Q300" s="5">
        <v>9072402.0814999994</v>
      </c>
      <c r="R300" s="5">
        <v>328062.25809999998</v>
      </c>
      <c r="S300" s="5">
        <v>0</v>
      </c>
      <c r="T300" s="5">
        <v>40392957.810699999</v>
      </c>
      <c r="U300" s="6">
        <f t="shared" si="9"/>
        <v>176121456.62360001</v>
      </c>
    </row>
    <row r="301" spans="1:21" ht="24.95" customHeight="1">
      <c r="A301" s="128"/>
      <c r="B301" s="126"/>
      <c r="C301" s="1">
        <v>5</v>
      </c>
      <c r="D301" s="5" t="s">
        <v>204</v>
      </c>
      <c r="E301" s="5">
        <v>108016042.09370001</v>
      </c>
      <c r="F301" s="5">
        <v>7757303.9841</v>
      </c>
      <c r="G301" s="5">
        <v>280507.7023</v>
      </c>
      <c r="H301" s="5">
        <v>-4907596.13</v>
      </c>
      <c r="I301" s="5">
        <v>36773337.321599998</v>
      </c>
      <c r="J301" s="6">
        <f t="shared" si="8"/>
        <v>147919594.97170001</v>
      </c>
      <c r="K301" s="12"/>
      <c r="L301" s="123"/>
      <c r="M301" s="126"/>
      <c r="N301" s="13">
        <v>12</v>
      </c>
      <c r="O301" s="5" t="s">
        <v>830</v>
      </c>
      <c r="P301" s="5">
        <v>85050644.231700003</v>
      </c>
      <c r="Q301" s="5">
        <v>6108015.8887999998</v>
      </c>
      <c r="R301" s="5">
        <v>220868.6814</v>
      </c>
      <c r="S301" s="5">
        <v>0</v>
      </c>
      <c r="T301" s="5">
        <v>27632002.8079</v>
      </c>
      <c r="U301" s="6">
        <f t="shared" si="9"/>
        <v>119011531.6098</v>
      </c>
    </row>
    <row r="302" spans="1:21" ht="24.95" customHeight="1">
      <c r="A302" s="128"/>
      <c r="B302" s="126"/>
      <c r="C302" s="1">
        <v>6</v>
      </c>
      <c r="D302" s="5" t="s">
        <v>37</v>
      </c>
      <c r="E302" s="5">
        <v>117615748.66680001</v>
      </c>
      <c r="F302" s="5">
        <v>8446718.6359000001</v>
      </c>
      <c r="G302" s="5">
        <v>305437.25510000001</v>
      </c>
      <c r="H302" s="5">
        <v>-4907596.13</v>
      </c>
      <c r="I302" s="5">
        <v>38835105.026199996</v>
      </c>
      <c r="J302" s="6">
        <f t="shared" si="8"/>
        <v>160295413.454</v>
      </c>
      <c r="K302" s="12"/>
      <c r="L302" s="123"/>
      <c r="M302" s="126"/>
      <c r="N302" s="13">
        <v>13</v>
      </c>
      <c r="O302" s="5" t="s">
        <v>831</v>
      </c>
      <c r="P302" s="5">
        <v>113544255.8141</v>
      </c>
      <c r="Q302" s="5">
        <v>8154319.4040999999</v>
      </c>
      <c r="R302" s="5">
        <v>294863.96360000002</v>
      </c>
      <c r="S302" s="5">
        <v>0</v>
      </c>
      <c r="T302" s="5">
        <v>33722658.295599997</v>
      </c>
      <c r="U302" s="6">
        <f t="shared" si="9"/>
        <v>155716097.4774</v>
      </c>
    </row>
    <row r="303" spans="1:21" ht="24.95" customHeight="1">
      <c r="A303" s="128"/>
      <c r="B303" s="126"/>
      <c r="C303" s="1">
        <v>7</v>
      </c>
      <c r="D303" s="5" t="s">
        <v>205</v>
      </c>
      <c r="E303" s="5">
        <v>92221615.501399994</v>
      </c>
      <c r="F303" s="5">
        <v>6623007.9484999999</v>
      </c>
      <c r="G303" s="5">
        <v>239491.03260000001</v>
      </c>
      <c r="H303" s="5">
        <v>-4907596.13</v>
      </c>
      <c r="I303" s="5">
        <v>31199012.090999998</v>
      </c>
      <c r="J303" s="6">
        <f t="shared" si="8"/>
        <v>125375530.44350001</v>
      </c>
      <c r="K303" s="12"/>
      <c r="L303" s="123"/>
      <c r="M303" s="126"/>
      <c r="N303" s="13">
        <v>14</v>
      </c>
      <c r="O303" s="5" t="s">
        <v>388</v>
      </c>
      <c r="P303" s="5">
        <v>113380033.27150001</v>
      </c>
      <c r="Q303" s="5">
        <v>8142525.5617000004</v>
      </c>
      <c r="R303" s="5">
        <v>294437.49280000001</v>
      </c>
      <c r="S303" s="5">
        <v>0</v>
      </c>
      <c r="T303" s="5">
        <v>34061451.572499998</v>
      </c>
      <c r="U303" s="6">
        <f t="shared" si="9"/>
        <v>155878447.8985</v>
      </c>
    </row>
    <row r="304" spans="1:21" ht="24.95" customHeight="1">
      <c r="A304" s="128"/>
      <c r="B304" s="126"/>
      <c r="C304" s="1">
        <v>8</v>
      </c>
      <c r="D304" s="5" t="s">
        <v>832</v>
      </c>
      <c r="E304" s="5">
        <v>98924669.982800007</v>
      </c>
      <c r="F304" s="5">
        <v>7104395.9926000005</v>
      </c>
      <c r="G304" s="5">
        <v>256898.24710000001</v>
      </c>
      <c r="H304" s="5">
        <v>-4907596.13</v>
      </c>
      <c r="I304" s="5">
        <v>34138127.754900001</v>
      </c>
      <c r="J304" s="6">
        <f t="shared" si="8"/>
        <v>135516495.84740001</v>
      </c>
      <c r="K304" s="12"/>
      <c r="L304" s="123"/>
      <c r="M304" s="126"/>
      <c r="N304" s="13">
        <v>15</v>
      </c>
      <c r="O304" s="5" t="s">
        <v>833</v>
      </c>
      <c r="P304" s="5">
        <v>89601549.676799998</v>
      </c>
      <c r="Q304" s="5">
        <v>6434844.7214000002</v>
      </c>
      <c r="R304" s="5">
        <v>232686.9633</v>
      </c>
      <c r="S304" s="5">
        <v>0</v>
      </c>
      <c r="T304" s="5">
        <v>29838035.4604</v>
      </c>
      <c r="U304" s="6">
        <f t="shared" si="9"/>
        <v>126107116.82190001</v>
      </c>
    </row>
    <row r="305" spans="1:21" ht="24.95" customHeight="1">
      <c r="A305" s="128"/>
      <c r="B305" s="126"/>
      <c r="C305" s="1">
        <v>9</v>
      </c>
      <c r="D305" s="5" t="s">
        <v>206</v>
      </c>
      <c r="E305" s="5">
        <v>90187893.330799997</v>
      </c>
      <c r="F305" s="5">
        <v>6476953.7070000004</v>
      </c>
      <c r="G305" s="5">
        <v>234209.64369999999</v>
      </c>
      <c r="H305" s="5">
        <v>-4907596.13</v>
      </c>
      <c r="I305" s="5">
        <v>30448291.6721</v>
      </c>
      <c r="J305" s="6">
        <f t="shared" si="8"/>
        <v>122439752.2236</v>
      </c>
      <c r="K305" s="12"/>
      <c r="L305" s="123"/>
      <c r="M305" s="126"/>
      <c r="N305" s="13">
        <v>16</v>
      </c>
      <c r="O305" s="5" t="s">
        <v>389</v>
      </c>
      <c r="P305" s="5">
        <v>114168648.39560001</v>
      </c>
      <c r="Q305" s="5">
        <v>8199160.9199000001</v>
      </c>
      <c r="R305" s="5">
        <v>296485.45360000001</v>
      </c>
      <c r="S305" s="5">
        <v>0</v>
      </c>
      <c r="T305" s="5">
        <v>34777801.6589</v>
      </c>
      <c r="U305" s="6">
        <f t="shared" si="9"/>
        <v>157442096.428</v>
      </c>
    </row>
    <row r="306" spans="1:21" ht="24.95" customHeight="1">
      <c r="A306" s="128"/>
      <c r="B306" s="126"/>
      <c r="C306" s="1">
        <v>10</v>
      </c>
      <c r="D306" s="5" t="s">
        <v>207</v>
      </c>
      <c r="E306" s="5">
        <v>85531799.603</v>
      </c>
      <c r="F306" s="5">
        <v>6142570.6494000005</v>
      </c>
      <c r="G306" s="5">
        <v>222118.19760000001</v>
      </c>
      <c r="H306" s="5">
        <v>-4907596.13</v>
      </c>
      <c r="I306" s="5">
        <v>31309811.188999999</v>
      </c>
      <c r="J306" s="6">
        <f t="shared" si="8"/>
        <v>118298703.509</v>
      </c>
      <c r="K306" s="12"/>
      <c r="L306" s="124"/>
      <c r="M306" s="127"/>
      <c r="N306" s="13">
        <v>17</v>
      </c>
      <c r="O306" s="5" t="s">
        <v>390</v>
      </c>
      <c r="P306" s="5">
        <v>121304697.1496</v>
      </c>
      <c r="Q306" s="5">
        <v>8711644.9765000008</v>
      </c>
      <c r="R306" s="5">
        <v>315017.11420000001</v>
      </c>
      <c r="S306" s="5">
        <v>0</v>
      </c>
      <c r="T306" s="5">
        <v>31786355.2256</v>
      </c>
      <c r="U306" s="6">
        <f t="shared" si="9"/>
        <v>162117714.4659</v>
      </c>
    </row>
    <row r="307" spans="1:21" ht="24.95" customHeight="1">
      <c r="A307" s="128"/>
      <c r="B307" s="127"/>
      <c r="C307" s="1">
        <v>11</v>
      </c>
      <c r="D307" s="5" t="s">
        <v>208</v>
      </c>
      <c r="E307" s="5">
        <v>116737035.13600001</v>
      </c>
      <c r="F307" s="5">
        <v>8383612.7505000001</v>
      </c>
      <c r="G307" s="5">
        <v>303155.31709999999</v>
      </c>
      <c r="H307" s="5">
        <v>-4907596.13</v>
      </c>
      <c r="I307" s="5">
        <v>38011250.7421</v>
      </c>
      <c r="J307" s="6">
        <f t="shared" si="8"/>
        <v>158527457.81569999</v>
      </c>
      <c r="K307" s="12"/>
      <c r="L307" s="19"/>
      <c r="M307" s="111" t="s">
        <v>490</v>
      </c>
      <c r="N307" s="112"/>
      <c r="O307" s="113"/>
      <c r="P307" s="15">
        <v>1811862901.4031003</v>
      </c>
      <c r="Q307" s="15">
        <v>130121147.11230001</v>
      </c>
      <c r="R307" s="15">
        <v>4705240.9018000001</v>
      </c>
      <c r="S307" s="15">
        <v>0</v>
      </c>
      <c r="T307" s="15">
        <v>568121048.57819998</v>
      </c>
      <c r="U307" s="8">
        <f t="shared" si="9"/>
        <v>2514810337.9954</v>
      </c>
    </row>
    <row r="308" spans="1:21" ht="24.95" customHeight="1">
      <c r="A308" s="1"/>
      <c r="B308" s="111" t="s">
        <v>480</v>
      </c>
      <c r="C308" s="112"/>
      <c r="D308" s="113"/>
      <c r="E308" s="15">
        <v>1162908830.6252</v>
      </c>
      <c r="F308" s="15">
        <v>83515717.944499984</v>
      </c>
      <c r="G308" s="15">
        <v>3019967.0131999999</v>
      </c>
      <c r="H308" s="15">
        <v>-53983557.430000007</v>
      </c>
      <c r="I308" s="15">
        <v>388802440.48829997</v>
      </c>
      <c r="J308" s="8">
        <f t="shared" si="8"/>
        <v>1584263398.6412001</v>
      </c>
      <c r="K308" s="12"/>
      <c r="L308" s="122">
        <v>32</v>
      </c>
      <c r="M308" s="125" t="s">
        <v>834</v>
      </c>
      <c r="N308" s="13">
        <v>1</v>
      </c>
      <c r="O308" s="5" t="s">
        <v>391</v>
      </c>
      <c r="P308" s="5">
        <v>80710877.584999993</v>
      </c>
      <c r="Q308" s="5">
        <v>5796350.2467999998</v>
      </c>
      <c r="R308" s="5">
        <v>209598.70759999999</v>
      </c>
      <c r="S308" s="5">
        <v>0</v>
      </c>
      <c r="T308" s="5">
        <v>36457927.781300001</v>
      </c>
      <c r="U308" s="6">
        <f t="shared" si="9"/>
        <v>123174754.32069999</v>
      </c>
    </row>
    <row r="309" spans="1:21" ht="24.95" customHeight="1">
      <c r="A309" s="128">
        <v>16</v>
      </c>
      <c r="B309" s="125" t="s">
        <v>835</v>
      </c>
      <c r="C309" s="1">
        <v>1</v>
      </c>
      <c r="D309" s="5" t="s">
        <v>836</v>
      </c>
      <c r="E309" s="5">
        <v>91252893.864800006</v>
      </c>
      <c r="F309" s="5">
        <v>6553438.0210999995</v>
      </c>
      <c r="G309" s="5">
        <v>236975.35190000001</v>
      </c>
      <c r="H309" s="5">
        <v>0</v>
      </c>
      <c r="I309" s="5">
        <v>32268578.418699998</v>
      </c>
      <c r="J309" s="6">
        <f t="shared" si="8"/>
        <v>130311885.6565</v>
      </c>
      <c r="K309" s="12"/>
      <c r="L309" s="123"/>
      <c r="M309" s="126"/>
      <c r="N309" s="13">
        <v>2</v>
      </c>
      <c r="O309" s="5" t="s">
        <v>392</v>
      </c>
      <c r="P309" s="5">
        <v>100841973.33149999</v>
      </c>
      <c r="Q309" s="5">
        <v>7242089.4742000001</v>
      </c>
      <c r="R309" s="5">
        <v>261877.30710000001</v>
      </c>
      <c r="S309" s="5">
        <v>0</v>
      </c>
      <c r="T309" s="5">
        <v>41799413.391500004</v>
      </c>
      <c r="U309" s="6">
        <f t="shared" si="9"/>
        <v>150145353.5043</v>
      </c>
    </row>
    <row r="310" spans="1:21" ht="24.95" customHeight="1">
      <c r="A310" s="128"/>
      <c r="B310" s="126"/>
      <c r="C310" s="1">
        <v>2</v>
      </c>
      <c r="D310" s="5" t="s">
        <v>837</v>
      </c>
      <c r="E310" s="5">
        <v>85873572.855900005</v>
      </c>
      <c r="F310" s="5">
        <v>6167115.5130000003</v>
      </c>
      <c r="G310" s="5">
        <v>223005.7512</v>
      </c>
      <c r="H310" s="5">
        <v>0</v>
      </c>
      <c r="I310" s="5">
        <v>30669582.690099999</v>
      </c>
      <c r="J310" s="6">
        <f t="shared" si="8"/>
        <v>122933276.81020001</v>
      </c>
      <c r="K310" s="12"/>
      <c r="L310" s="123"/>
      <c r="M310" s="126"/>
      <c r="N310" s="13">
        <v>3</v>
      </c>
      <c r="O310" s="5" t="s">
        <v>393</v>
      </c>
      <c r="P310" s="5">
        <v>92896609.807500005</v>
      </c>
      <c r="Q310" s="5">
        <v>6671483.4890000001</v>
      </c>
      <c r="R310" s="5">
        <v>241243.93059999999</v>
      </c>
      <c r="S310" s="5">
        <v>0</v>
      </c>
      <c r="T310" s="5">
        <v>35763995.938000001</v>
      </c>
      <c r="U310" s="6">
        <f t="shared" si="9"/>
        <v>135573333.16510001</v>
      </c>
    </row>
    <row r="311" spans="1:21" ht="24.95" customHeight="1">
      <c r="A311" s="128"/>
      <c r="B311" s="126"/>
      <c r="C311" s="1">
        <v>3</v>
      </c>
      <c r="D311" s="5" t="s">
        <v>838</v>
      </c>
      <c r="E311" s="5">
        <v>78891156.389699996</v>
      </c>
      <c r="F311" s="5">
        <v>5665664.7467999998</v>
      </c>
      <c r="G311" s="5">
        <v>204873.0594</v>
      </c>
      <c r="H311" s="5">
        <v>0</v>
      </c>
      <c r="I311" s="5">
        <v>28087220.739799999</v>
      </c>
      <c r="J311" s="6">
        <f t="shared" si="8"/>
        <v>112848914.9357</v>
      </c>
      <c r="K311" s="12"/>
      <c r="L311" s="123"/>
      <c r="M311" s="126"/>
      <c r="N311" s="13">
        <v>4</v>
      </c>
      <c r="O311" s="5" t="s">
        <v>839</v>
      </c>
      <c r="P311" s="5">
        <v>99165269.681099996</v>
      </c>
      <c r="Q311" s="5">
        <v>7121674.9538000003</v>
      </c>
      <c r="R311" s="5">
        <v>257523.0624</v>
      </c>
      <c r="S311" s="5">
        <v>0</v>
      </c>
      <c r="T311" s="5">
        <v>39317513.597099997</v>
      </c>
      <c r="U311" s="6">
        <f t="shared" si="9"/>
        <v>145861981.29440001</v>
      </c>
    </row>
    <row r="312" spans="1:21" ht="24.95" customHeight="1">
      <c r="A312" s="128"/>
      <c r="B312" s="126"/>
      <c r="C312" s="1">
        <v>4</v>
      </c>
      <c r="D312" s="5" t="s">
        <v>840</v>
      </c>
      <c r="E312" s="5">
        <v>83906830.588300005</v>
      </c>
      <c r="F312" s="5">
        <v>6025871.5149999997</v>
      </c>
      <c r="G312" s="5">
        <v>217898.30290000001</v>
      </c>
      <c r="H312" s="5">
        <v>0</v>
      </c>
      <c r="I312" s="5">
        <v>30326590.0306</v>
      </c>
      <c r="J312" s="6">
        <f t="shared" si="8"/>
        <v>120477190.4368</v>
      </c>
      <c r="K312" s="12"/>
      <c r="L312" s="123"/>
      <c r="M312" s="126"/>
      <c r="N312" s="13">
        <v>5</v>
      </c>
      <c r="O312" s="5" t="s">
        <v>841</v>
      </c>
      <c r="P312" s="5">
        <v>92050179.598199993</v>
      </c>
      <c r="Q312" s="5">
        <v>6610696.0696999999</v>
      </c>
      <c r="R312" s="5">
        <v>239045.82939999999</v>
      </c>
      <c r="S312" s="5">
        <v>0</v>
      </c>
      <c r="T312" s="5">
        <v>39904845.725100003</v>
      </c>
      <c r="U312" s="6">
        <f t="shared" si="9"/>
        <v>138804767.22240001</v>
      </c>
    </row>
    <row r="313" spans="1:21" ht="24.95" customHeight="1">
      <c r="A313" s="128"/>
      <c r="B313" s="126"/>
      <c r="C313" s="1">
        <v>5</v>
      </c>
      <c r="D313" s="5" t="s">
        <v>842</v>
      </c>
      <c r="E313" s="5">
        <v>89973823.830200002</v>
      </c>
      <c r="F313" s="5">
        <v>6461580.0444</v>
      </c>
      <c r="G313" s="5">
        <v>233653.7249</v>
      </c>
      <c r="H313" s="5">
        <v>0</v>
      </c>
      <c r="I313" s="5">
        <v>29862267.513300002</v>
      </c>
      <c r="J313" s="6">
        <f t="shared" si="8"/>
        <v>126531325.11280002</v>
      </c>
      <c r="K313" s="12"/>
      <c r="L313" s="123"/>
      <c r="M313" s="126"/>
      <c r="N313" s="13">
        <v>6</v>
      </c>
      <c r="O313" s="5" t="s">
        <v>394</v>
      </c>
      <c r="P313" s="5">
        <v>92034798.167199999</v>
      </c>
      <c r="Q313" s="5">
        <v>6609591.4335000003</v>
      </c>
      <c r="R313" s="5">
        <v>239005.88529999999</v>
      </c>
      <c r="S313" s="5">
        <v>0</v>
      </c>
      <c r="T313" s="5">
        <v>39598484.604099996</v>
      </c>
      <c r="U313" s="6">
        <f t="shared" si="9"/>
        <v>138481880.09009999</v>
      </c>
    </row>
    <row r="314" spans="1:21" ht="24.95" customHeight="1">
      <c r="A314" s="128"/>
      <c r="B314" s="126"/>
      <c r="C314" s="1">
        <v>6</v>
      </c>
      <c r="D314" s="5" t="s">
        <v>843</v>
      </c>
      <c r="E314" s="5">
        <v>90275098.770400003</v>
      </c>
      <c r="F314" s="5">
        <v>6483216.4721999997</v>
      </c>
      <c r="G314" s="5">
        <v>234436.10819999999</v>
      </c>
      <c r="H314" s="5">
        <v>0</v>
      </c>
      <c r="I314" s="5">
        <v>29957431.986400001</v>
      </c>
      <c r="J314" s="6">
        <f t="shared" si="8"/>
        <v>126950183.33720002</v>
      </c>
      <c r="K314" s="12"/>
      <c r="L314" s="123"/>
      <c r="M314" s="126"/>
      <c r="N314" s="13">
        <v>7</v>
      </c>
      <c r="O314" s="5" t="s">
        <v>395</v>
      </c>
      <c r="P314" s="5">
        <v>99744661.732500002</v>
      </c>
      <c r="Q314" s="5">
        <v>7163284.7016000003</v>
      </c>
      <c r="R314" s="5">
        <v>259027.69010000001</v>
      </c>
      <c r="S314" s="5">
        <v>0</v>
      </c>
      <c r="T314" s="5">
        <v>41821896.240500003</v>
      </c>
      <c r="U314" s="6">
        <f t="shared" si="9"/>
        <v>148988870.36470002</v>
      </c>
    </row>
    <row r="315" spans="1:21" ht="24.95" customHeight="1">
      <c r="A315" s="128"/>
      <c r="B315" s="126"/>
      <c r="C315" s="1">
        <v>7</v>
      </c>
      <c r="D315" s="5" t="s">
        <v>844</v>
      </c>
      <c r="E315" s="5">
        <v>80800974.697899997</v>
      </c>
      <c r="F315" s="5">
        <v>5802820.6809999999</v>
      </c>
      <c r="G315" s="5">
        <v>209832.68150000001</v>
      </c>
      <c r="H315" s="5">
        <v>0</v>
      </c>
      <c r="I315" s="5">
        <v>27429080.558499999</v>
      </c>
      <c r="J315" s="6">
        <f t="shared" si="8"/>
        <v>114242708.6189</v>
      </c>
      <c r="K315" s="12"/>
      <c r="L315" s="123"/>
      <c r="M315" s="126"/>
      <c r="N315" s="13">
        <v>8</v>
      </c>
      <c r="O315" s="5" t="s">
        <v>396</v>
      </c>
      <c r="P315" s="5">
        <v>96633709.385100007</v>
      </c>
      <c r="Q315" s="5">
        <v>6939867.8592999997</v>
      </c>
      <c r="R315" s="5">
        <v>250948.83369999999</v>
      </c>
      <c r="S315" s="5">
        <v>0</v>
      </c>
      <c r="T315" s="5">
        <v>38017320.100599997</v>
      </c>
      <c r="U315" s="6">
        <f t="shared" si="9"/>
        <v>141841846.1787</v>
      </c>
    </row>
    <row r="316" spans="1:21" ht="24.95" customHeight="1">
      <c r="A316" s="128"/>
      <c r="B316" s="126"/>
      <c r="C316" s="1">
        <v>8</v>
      </c>
      <c r="D316" s="5" t="s">
        <v>845</v>
      </c>
      <c r="E316" s="5">
        <v>85584966.857099995</v>
      </c>
      <c r="F316" s="5">
        <v>6146388.9206999997</v>
      </c>
      <c r="G316" s="5">
        <v>222256.26800000001</v>
      </c>
      <c r="H316" s="5">
        <v>0</v>
      </c>
      <c r="I316" s="5">
        <v>29274999.9912</v>
      </c>
      <c r="J316" s="6">
        <f t="shared" si="8"/>
        <v>121228612.037</v>
      </c>
      <c r="K316" s="12"/>
      <c r="L316" s="123"/>
      <c r="M316" s="126"/>
      <c r="N316" s="13">
        <v>9</v>
      </c>
      <c r="O316" s="5" t="s">
        <v>397</v>
      </c>
      <c r="P316" s="5">
        <v>92171814.098399997</v>
      </c>
      <c r="Q316" s="5">
        <v>6619431.3998999996</v>
      </c>
      <c r="R316" s="5">
        <v>239361.70300000001</v>
      </c>
      <c r="S316" s="5">
        <v>0</v>
      </c>
      <c r="T316" s="5">
        <v>38729083.169</v>
      </c>
      <c r="U316" s="6">
        <f t="shared" si="9"/>
        <v>137759690.37029999</v>
      </c>
    </row>
    <row r="317" spans="1:21" ht="24.95" customHeight="1">
      <c r="A317" s="128"/>
      <c r="B317" s="126"/>
      <c r="C317" s="1">
        <v>9</v>
      </c>
      <c r="D317" s="5" t="s">
        <v>846</v>
      </c>
      <c r="E317" s="5">
        <v>96290009.594600007</v>
      </c>
      <c r="F317" s="5">
        <v>6915184.6391000003</v>
      </c>
      <c r="G317" s="5">
        <v>250056.277</v>
      </c>
      <c r="H317" s="5">
        <v>0</v>
      </c>
      <c r="I317" s="5">
        <v>32467822.977400001</v>
      </c>
      <c r="J317" s="6">
        <f t="shared" si="8"/>
        <v>135923073.48809999</v>
      </c>
      <c r="K317" s="12"/>
      <c r="L317" s="123"/>
      <c r="M317" s="126"/>
      <c r="N317" s="13">
        <v>10</v>
      </c>
      <c r="O317" s="5" t="s">
        <v>398</v>
      </c>
      <c r="P317" s="5">
        <v>108086286.7956</v>
      </c>
      <c r="Q317" s="5">
        <v>7762348.6931999996</v>
      </c>
      <c r="R317" s="5">
        <v>280690.1213</v>
      </c>
      <c r="S317" s="5">
        <v>0</v>
      </c>
      <c r="T317" s="5">
        <v>41801286.962300003</v>
      </c>
      <c r="U317" s="6">
        <f t="shared" si="9"/>
        <v>157930612.57239997</v>
      </c>
    </row>
    <row r="318" spans="1:21" ht="24.95" customHeight="1">
      <c r="A318" s="128"/>
      <c r="B318" s="126"/>
      <c r="C318" s="1">
        <v>10</v>
      </c>
      <c r="D318" s="5" t="s">
        <v>847</v>
      </c>
      <c r="E318" s="5">
        <v>85106892.110599995</v>
      </c>
      <c r="F318" s="5">
        <v>6112055.3989000004</v>
      </c>
      <c r="G318" s="5">
        <v>221014.75200000001</v>
      </c>
      <c r="H318" s="5">
        <v>0</v>
      </c>
      <c r="I318" s="5">
        <v>30253908.406500001</v>
      </c>
      <c r="J318" s="6">
        <f t="shared" si="8"/>
        <v>121693870.668</v>
      </c>
      <c r="K318" s="12"/>
      <c r="L318" s="123"/>
      <c r="M318" s="126"/>
      <c r="N318" s="13">
        <v>11</v>
      </c>
      <c r="O318" s="5" t="s">
        <v>399</v>
      </c>
      <c r="P318" s="5">
        <v>96261678.505600005</v>
      </c>
      <c r="Q318" s="5">
        <v>6913150.0072999997</v>
      </c>
      <c r="R318" s="5">
        <v>249982.70379999999</v>
      </c>
      <c r="S318" s="5">
        <v>0</v>
      </c>
      <c r="T318" s="5">
        <v>40468725.915799998</v>
      </c>
      <c r="U318" s="6">
        <f t="shared" si="9"/>
        <v>143893537.13249999</v>
      </c>
    </row>
    <row r="319" spans="1:21" ht="24.95" customHeight="1">
      <c r="A319" s="128"/>
      <c r="B319" s="126"/>
      <c r="C319" s="1">
        <v>11</v>
      </c>
      <c r="D319" s="5" t="s">
        <v>848</v>
      </c>
      <c r="E319" s="5">
        <v>104975779.5245</v>
      </c>
      <c r="F319" s="5">
        <v>7538963.8146000002</v>
      </c>
      <c r="G319" s="5">
        <v>272612.42070000002</v>
      </c>
      <c r="H319" s="5">
        <v>0</v>
      </c>
      <c r="I319" s="5">
        <v>34975758.944700003</v>
      </c>
      <c r="J319" s="6">
        <f t="shared" si="8"/>
        <v>147763114.70450002</v>
      </c>
      <c r="K319" s="12"/>
      <c r="L319" s="123"/>
      <c r="M319" s="126"/>
      <c r="N319" s="13">
        <v>12</v>
      </c>
      <c r="O319" s="5" t="s">
        <v>849</v>
      </c>
      <c r="P319" s="5">
        <v>92130684.104000002</v>
      </c>
      <c r="Q319" s="5">
        <v>6616477.5991000002</v>
      </c>
      <c r="R319" s="5">
        <v>239254.8922</v>
      </c>
      <c r="S319" s="5">
        <v>0</v>
      </c>
      <c r="T319" s="5">
        <v>37942506.482299998</v>
      </c>
      <c r="U319" s="6">
        <f t="shared" si="9"/>
        <v>136928923.0776</v>
      </c>
    </row>
    <row r="320" spans="1:21" ht="24.95" customHeight="1">
      <c r="A320" s="128"/>
      <c r="B320" s="126"/>
      <c r="C320" s="1">
        <v>12</v>
      </c>
      <c r="D320" s="5" t="s">
        <v>209</v>
      </c>
      <c r="E320" s="5">
        <v>89155444.866799995</v>
      </c>
      <c r="F320" s="5">
        <v>6402807.1595999999</v>
      </c>
      <c r="G320" s="5">
        <v>231528.47020000001</v>
      </c>
      <c r="H320" s="5">
        <v>0</v>
      </c>
      <c r="I320" s="5">
        <v>29960856.0984</v>
      </c>
      <c r="J320" s="6">
        <f t="shared" si="8"/>
        <v>125750636.595</v>
      </c>
      <c r="K320" s="12"/>
      <c r="L320" s="123"/>
      <c r="M320" s="126"/>
      <c r="N320" s="13">
        <v>13</v>
      </c>
      <c r="O320" s="5" t="s">
        <v>400</v>
      </c>
      <c r="P320" s="5">
        <v>109375135.6153</v>
      </c>
      <c r="Q320" s="5">
        <v>7854908.9452999998</v>
      </c>
      <c r="R320" s="5">
        <v>284037.14279999997</v>
      </c>
      <c r="S320" s="5">
        <v>0</v>
      </c>
      <c r="T320" s="5">
        <v>44693240.3279</v>
      </c>
      <c r="U320" s="6">
        <f t="shared" si="9"/>
        <v>162207322.03130001</v>
      </c>
    </row>
    <row r="321" spans="1:21" ht="24.95" customHeight="1">
      <c r="A321" s="128"/>
      <c r="B321" s="126"/>
      <c r="C321" s="1">
        <v>13</v>
      </c>
      <c r="D321" s="5" t="s">
        <v>210</v>
      </c>
      <c r="E321" s="5">
        <v>80540720.530100003</v>
      </c>
      <c r="F321" s="5">
        <v>5784130.2100999998</v>
      </c>
      <c r="G321" s="5">
        <v>209156.8254</v>
      </c>
      <c r="H321" s="5">
        <v>0</v>
      </c>
      <c r="I321" s="5">
        <v>29003267.6261</v>
      </c>
      <c r="J321" s="6">
        <f t="shared" si="8"/>
        <v>115537275.1917</v>
      </c>
      <c r="K321" s="12"/>
      <c r="L321" s="123"/>
      <c r="M321" s="126"/>
      <c r="N321" s="13">
        <v>14</v>
      </c>
      <c r="O321" s="5" t="s">
        <v>850</v>
      </c>
      <c r="P321" s="5">
        <v>133941716.1521</v>
      </c>
      <c r="Q321" s="5">
        <v>9619187.9298999999</v>
      </c>
      <c r="R321" s="5">
        <v>347834.28749999998</v>
      </c>
      <c r="S321" s="5">
        <v>0</v>
      </c>
      <c r="T321" s="5">
        <v>55713195.860200003</v>
      </c>
      <c r="U321" s="6">
        <f t="shared" si="9"/>
        <v>199621934.22969997</v>
      </c>
    </row>
    <row r="322" spans="1:21" ht="24.95" customHeight="1">
      <c r="A322" s="128"/>
      <c r="B322" s="126"/>
      <c r="C322" s="1">
        <v>14</v>
      </c>
      <c r="D322" s="5" t="s">
        <v>211</v>
      </c>
      <c r="E322" s="5">
        <v>78379239.737599999</v>
      </c>
      <c r="F322" s="5">
        <v>5628900.8272000002</v>
      </c>
      <c r="G322" s="5">
        <v>203543.65909999999</v>
      </c>
      <c r="H322" s="5">
        <v>0</v>
      </c>
      <c r="I322" s="5">
        <v>27928354.861200001</v>
      </c>
      <c r="J322" s="6">
        <f t="shared" si="8"/>
        <v>112140039.0851</v>
      </c>
      <c r="K322" s="12"/>
      <c r="L322" s="123"/>
      <c r="M322" s="126"/>
      <c r="N322" s="13">
        <v>15</v>
      </c>
      <c r="O322" s="5" t="s">
        <v>401</v>
      </c>
      <c r="P322" s="5">
        <v>108136945.0045</v>
      </c>
      <c r="Q322" s="5">
        <v>7765986.7742999997</v>
      </c>
      <c r="R322" s="5">
        <v>280821.67599999998</v>
      </c>
      <c r="S322" s="5">
        <v>0</v>
      </c>
      <c r="T322" s="5">
        <v>43967780.811300002</v>
      </c>
      <c r="U322" s="6">
        <f t="shared" si="9"/>
        <v>160151534.26609999</v>
      </c>
    </row>
    <row r="323" spans="1:21" ht="24.95" customHeight="1">
      <c r="A323" s="128"/>
      <c r="B323" s="126"/>
      <c r="C323" s="1">
        <v>15</v>
      </c>
      <c r="D323" s="5" t="s">
        <v>212</v>
      </c>
      <c r="E323" s="5">
        <v>69823478.241699994</v>
      </c>
      <c r="F323" s="5">
        <v>5014458.3661000002</v>
      </c>
      <c r="G323" s="5">
        <v>181325.13529999999</v>
      </c>
      <c r="H323" s="5">
        <v>0</v>
      </c>
      <c r="I323" s="5">
        <v>24806598.351799998</v>
      </c>
      <c r="J323" s="6">
        <f t="shared" si="8"/>
        <v>99825860.094899982</v>
      </c>
      <c r="K323" s="12"/>
      <c r="L323" s="123"/>
      <c r="M323" s="126"/>
      <c r="N323" s="13">
        <v>16</v>
      </c>
      <c r="O323" s="5" t="s">
        <v>851</v>
      </c>
      <c r="P323" s="5">
        <v>109119659.0112</v>
      </c>
      <c r="Q323" s="5">
        <v>7836561.5809000004</v>
      </c>
      <c r="R323" s="5">
        <v>283373.6936</v>
      </c>
      <c r="S323" s="5">
        <v>0</v>
      </c>
      <c r="T323" s="5">
        <v>44033808.028899997</v>
      </c>
      <c r="U323" s="6">
        <f t="shared" si="9"/>
        <v>161273402.31459999</v>
      </c>
    </row>
    <row r="324" spans="1:21" ht="24.95" customHeight="1">
      <c r="A324" s="128"/>
      <c r="B324" s="126"/>
      <c r="C324" s="1">
        <v>16</v>
      </c>
      <c r="D324" s="5" t="s">
        <v>213</v>
      </c>
      <c r="E324" s="5">
        <v>75687738.487599999</v>
      </c>
      <c r="F324" s="5">
        <v>5435607.3777000001</v>
      </c>
      <c r="G324" s="5">
        <v>196554.0785</v>
      </c>
      <c r="H324" s="5">
        <v>0</v>
      </c>
      <c r="I324" s="5">
        <v>27259167.072999999</v>
      </c>
      <c r="J324" s="6">
        <f t="shared" si="8"/>
        <v>108579067.0168</v>
      </c>
      <c r="K324" s="12"/>
      <c r="L324" s="123"/>
      <c r="M324" s="126"/>
      <c r="N324" s="13">
        <v>17</v>
      </c>
      <c r="O324" s="5" t="s">
        <v>402</v>
      </c>
      <c r="P324" s="5">
        <v>74970079.868300006</v>
      </c>
      <c r="Q324" s="5">
        <v>5384067.8475000001</v>
      </c>
      <c r="R324" s="5">
        <v>194690.38519999999</v>
      </c>
      <c r="S324" s="5">
        <v>0</v>
      </c>
      <c r="T324" s="5">
        <v>30510051.3061</v>
      </c>
      <c r="U324" s="6">
        <f t="shared" si="9"/>
        <v>111058889.40709999</v>
      </c>
    </row>
    <row r="325" spans="1:21" ht="24.95" customHeight="1">
      <c r="A325" s="128"/>
      <c r="B325" s="126"/>
      <c r="C325" s="1">
        <v>17</v>
      </c>
      <c r="D325" s="5" t="s">
        <v>214</v>
      </c>
      <c r="E325" s="5">
        <v>88854690.043899998</v>
      </c>
      <c r="F325" s="5">
        <v>6381208.0846999995</v>
      </c>
      <c r="G325" s="5">
        <v>230747.43770000001</v>
      </c>
      <c r="H325" s="5">
        <v>0</v>
      </c>
      <c r="I325" s="5">
        <v>28867466.0495</v>
      </c>
      <c r="J325" s="6">
        <f t="shared" si="8"/>
        <v>124334111.61580001</v>
      </c>
      <c r="K325" s="12"/>
      <c r="L325" s="123"/>
      <c r="M325" s="126"/>
      <c r="N325" s="13">
        <v>18</v>
      </c>
      <c r="O325" s="5" t="s">
        <v>852</v>
      </c>
      <c r="P325" s="5">
        <v>92251003.509000003</v>
      </c>
      <c r="Q325" s="5">
        <v>6625118.4841</v>
      </c>
      <c r="R325" s="5">
        <v>239567.35060000001</v>
      </c>
      <c r="S325" s="5">
        <v>0</v>
      </c>
      <c r="T325" s="5">
        <v>40029276.6655</v>
      </c>
      <c r="U325" s="6">
        <f t="shared" si="9"/>
        <v>139144966.00920001</v>
      </c>
    </row>
    <row r="326" spans="1:21" ht="24.95" customHeight="1">
      <c r="A326" s="128"/>
      <c r="B326" s="126"/>
      <c r="C326" s="1">
        <v>18</v>
      </c>
      <c r="D326" s="5" t="s">
        <v>853</v>
      </c>
      <c r="E326" s="5">
        <v>96174746.383200005</v>
      </c>
      <c r="F326" s="5">
        <v>6906906.8707999997</v>
      </c>
      <c r="G326" s="5">
        <v>249756.9491</v>
      </c>
      <c r="H326" s="5">
        <v>0</v>
      </c>
      <c r="I326" s="5">
        <v>31421336.803199999</v>
      </c>
      <c r="J326" s="6">
        <f t="shared" si="8"/>
        <v>134752747.0063</v>
      </c>
      <c r="K326" s="12"/>
      <c r="L326" s="123"/>
      <c r="M326" s="126"/>
      <c r="N326" s="13">
        <v>19</v>
      </c>
      <c r="O326" s="5" t="s">
        <v>403</v>
      </c>
      <c r="P326" s="5">
        <v>73118016.017499998</v>
      </c>
      <c r="Q326" s="5">
        <v>5251059.6200999999</v>
      </c>
      <c r="R326" s="5">
        <v>189880.74609999999</v>
      </c>
      <c r="S326" s="5">
        <v>0</v>
      </c>
      <c r="T326" s="5">
        <v>32169324.328299999</v>
      </c>
      <c r="U326" s="6">
        <f t="shared" si="9"/>
        <v>110728280.712</v>
      </c>
    </row>
    <row r="327" spans="1:21" ht="24.95" customHeight="1">
      <c r="A327" s="128"/>
      <c r="B327" s="126"/>
      <c r="C327" s="1">
        <v>19</v>
      </c>
      <c r="D327" s="5" t="s">
        <v>854</v>
      </c>
      <c r="E327" s="5">
        <v>84263150.854800001</v>
      </c>
      <c r="F327" s="5">
        <v>6051461.0900999997</v>
      </c>
      <c r="G327" s="5">
        <v>218823.63370000001</v>
      </c>
      <c r="H327" s="5">
        <v>0</v>
      </c>
      <c r="I327" s="5">
        <v>28171596.029599998</v>
      </c>
      <c r="J327" s="6">
        <f t="shared" si="8"/>
        <v>118705031.6082</v>
      </c>
      <c r="K327" s="12"/>
      <c r="L327" s="123"/>
      <c r="M327" s="126"/>
      <c r="N327" s="13">
        <v>20</v>
      </c>
      <c r="O327" s="5" t="s">
        <v>404</v>
      </c>
      <c r="P327" s="5">
        <v>79089520.430500001</v>
      </c>
      <c r="Q327" s="5">
        <v>5679910.5026000002</v>
      </c>
      <c r="R327" s="5">
        <v>205388.1925</v>
      </c>
      <c r="S327" s="5">
        <v>0</v>
      </c>
      <c r="T327" s="5">
        <v>35473592.4714</v>
      </c>
      <c r="U327" s="6">
        <f t="shared" si="9"/>
        <v>120448411.597</v>
      </c>
    </row>
    <row r="328" spans="1:21" ht="24.95" customHeight="1">
      <c r="A328" s="128"/>
      <c r="B328" s="126"/>
      <c r="C328" s="1">
        <v>20</v>
      </c>
      <c r="D328" s="5" t="s">
        <v>855</v>
      </c>
      <c r="E328" s="5">
        <v>74858983.432699993</v>
      </c>
      <c r="F328" s="5">
        <v>5376089.3213</v>
      </c>
      <c r="G328" s="5">
        <v>194401.878</v>
      </c>
      <c r="H328" s="5">
        <v>0</v>
      </c>
      <c r="I328" s="5">
        <v>26040247.783599999</v>
      </c>
      <c r="J328" s="6">
        <f t="shared" si="8"/>
        <v>106469722.4156</v>
      </c>
      <c r="K328" s="12"/>
      <c r="L328" s="123"/>
      <c r="M328" s="126"/>
      <c r="N328" s="13">
        <v>21</v>
      </c>
      <c r="O328" s="5" t="s">
        <v>856</v>
      </c>
      <c r="P328" s="5">
        <v>81685079.368900001</v>
      </c>
      <c r="Q328" s="5">
        <v>5866313.7378000002</v>
      </c>
      <c r="R328" s="5">
        <v>212128.61979999999</v>
      </c>
      <c r="S328" s="5">
        <v>0</v>
      </c>
      <c r="T328" s="5">
        <v>33611392.354900002</v>
      </c>
      <c r="U328" s="6">
        <f t="shared" si="9"/>
        <v>121374914.08140001</v>
      </c>
    </row>
    <row r="329" spans="1:21" ht="24.95" customHeight="1">
      <c r="A329" s="128"/>
      <c r="B329" s="126"/>
      <c r="C329" s="1">
        <v>21</v>
      </c>
      <c r="D329" s="5" t="s">
        <v>215</v>
      </c>
      <c r="E329" s="5">
        <v>82334595.260900006</v>
      </c>
      <c r="F329" s="5">
        <v>5912959.5148</v>
      </c>
      <c r="G329" s="5">
        <v>213815.35269999999</v>
      </c>
      <c r="H329" s="5">
        <v>0</v>
      </c>
      <c r="I329" s="5">
        <v>28848665.736099999</v>
      </c>
      <c r="J329" s="6">
        <f t="shared" ref="J329:J392" si="10">E329+F329+G329+H329+I329</f>
        <v>117310035.8645</v>
      </c>
      <c r="K329" s="12"/>
      <c r="L329" s="123"/>
      <c r="M329" s="126"/>
      <c r="N329" s="13">
        <v>22</v>
      </c>
      <c r="O329" s="5" t="s">
        <v>405</v>
      </c>
      <c r="P329" s="5">
        <v>151699798.46830001</v>
      </c>
      <c r="Q329" s="5">
        <v>10894506.2996</v>
      </c>
      <c r="R329" s="5">
        <v>393950.38990000001</v>
      </c>
      <c r="S329" s="5">
        <v>0</v>
      </c>
      <c r="T329" s="5">
        <v>60644304.8697</v>
      </c>
      <c r="U329" s="6">
        <f t="shared" ref="U329:U392" si="11">P329+Q329+R329+S329+T329</f>
        <v>223632560.02750003</v>
      </c>
    </row>
    <row r="330" spans="1:21" ht="24.95" customHeight="1">
      <c r="A330" s="128"/>
      <c r="B330" s="126"/>
      <c r="C330" s="1">
        <v>22</v>
      </c>
      <c r="D330" s="5" t="s">
        <v>216</v>
      </c>
      <c r="E330" s="5">
        <v>80093703.786200002</v>
      </c>
      <c r="F330" s="5">
        <v>5752027.1567000002</v>
      </c>
      <c r="G330" s="5">
        <v>207995.96410000001</v>
      </c>
      <c r="H330" s="5">
        <v>0</v>
      </c>
      <c r="I330" s="5">
        <v>27381207.5955</v>
      </c>
      <c r="J330" s="6">
        <f t="shared" si="10"/>
        <v>113434934.5025</v>
      </c>
      <c r="K330" s="12"/>
      <c r="L330" s="124"/>
      <c r="M330" s="127"/>
      <c r="N330" s="13">
        <v>23</v>
      </c>
      <c r="O330" s="5" t="s">
        <v>857</v>
      </c>
      <c r="P330" s="5">
        <v>89789014.113499999</v>
      </c>
      <c r="Q330" s="5">
        <v>6448307.7089</v>
      </c>
      <c r="R330" s="5">
        <v>233173.7911</v>
      </c>
      <c r="S330" s="5">
        <v>0</v>
      </c>
      <c r="T330" s="5">
        <v>33295469.5625</v>
      </c>
      <c r="U330" s="6">
        <f t="shared" si="11"/>
        <v>129765965.176</v>
      </c>
    </row>
    <row r="331" spans="1:21" ht="24.95" customHeight="1">
      <c r="A331" s="128"/>
      <c r="B331" s="126"/>
      <c r="C331" s="1">
        <v>23</v>
      </c>
      <c r="D331" s="5" t="s">
        <v>217</v>
      </c>
      <c r="E331" s="5">
        <v>77471280.314099997</v>
      </c>
      <c r="F331" s="5">
        <v>5563694.6123000002</v>
      </c>
      <c r="G331" s="5">
        <v>201185.7721</v>
      </c>
      <c r="H331" s="5">
        <v>0</v>
      </c>
      <c r="I331" s="5">
        <v>26852666.8255</v>
      </c>
      <c r="J331" s="6">
        <f t="shared" si="10"/>
        <v>110088827.52399999</v>
      </c>
      <c r="K331" s="12"/>
      <c r="L331" s="19"/>
      <c r="M331" s="111" t="s">
        <v>858</v>
      </c>
      <c r="N331" s="112"/>
      <c r="O331" s="113"/>
      <c r="P331" s="15">
        <v>2245904510.3508</v>
      </c>
      <c r="Q331" s="15">
        <v>161292375.35840002</v>
      </c>
      <c r="R331" s="15">
        <v>5832406.9416000005</v>
      </c>
      <c r="S331" s="15">
        <v>0</v>
      </c>
      <c r="T331" s="15">
        <v>925764436.49430001</v>
      </c>
      <c r="U331" s="8">
        <f t="shared" si="11"/>
        <v>3338793729.1450996</v>
      </c>
    </row>
    <row r="332" spans="1:21" ht="24.95" customHeight="1">
      <c r="A332" s="128"/>
      <c r="B332" s="126"/>
      <c r="C332" s="1">
        <v>24</v>
      </c>
      <c r="D332" s="5" t="s">
        <v>218</v>
      </c>
      <c r="E332" s="5">
        <v>80143019.465299994</v>
      </c>
      <c r="F332" s="5">
        <v>5755568.8223999999</v>
      </c>
      <c r="G332" s="5">
        <v>208124.0324</v>
      </c>
      <c r="H332" s="5">
        <v>0</v>
      </c>
      <c r="I332" s="5">
        <v>27218982.2106</v>
      </c>
      <c r="J332" s="6">
        <f t="shared" si="10"/>
        <v>113325694.5307</v>
      </c>
      <c r="K332" s="12"/>
      <c r="L332" s="122">
        <v>33</v>
      </c>
      <c r="M332" s="125" t="s">
        <v>55</v>
      </c>
      <c r="N332" s="13">
        <v>1</v>
      </c>
      <c r="O332" s="5" t="s">
        <v>859</v>
      </c>
      <c r="P332" s="5">
        <v>84124497.770799994</v>
      </c>
      <c r="Q332" s="5">
        <v>6041503.5495999996</v>
      </c>
      <c r="R332" s="5">
        <v>218463.56450000001</v>
      </c>
      <c r="S332" s="5">
        <v>-1564740.79</v>
      </c>
      <c r="T332" s="5">
        <v>26449255.039000001</v>
      </c>
      <c r="U332" s="6">
        <f t="shared" si="11"/>
        <v>115268979.1339</v>
      </c>
    </row>
    <row r="333" spans="1:21" ht="24.95" customHeight="1">
      <c r="A333" s="128"/>
      <c r="B333" s="126"/>
      <c r="C333" s="1">
        <v>25</v>
      </c>
      <c r="D333" s="5" t="s">
        <v>860</v>
      </c>
      <c r="E333" s="5">
        <v>80876959.400099993</v>
      </c>
      <c r="F333" s="5">
        <v>5808277.6151999999</v>
      </c>
      <c r="G333" s="5">
        <v>210030.0067</v>
      </c>
      <c r="H333" s="5">
        <v>0</v>
      </c>
      <c r="I333" s="5">
        <v>27847016.048099998</v>
      </c>
      <c r="J333" s="6">
        <f t="shared" si="10"/>
        <v>114742283.07009998</v>
      </c>
      <c r="K333" s="12"/>
      <c r="L333" s="123"/>
      <c r="M333" s="126"/>
      <c r="N333" s="13">
        <v>2</v>
      </c>
      <c r="O333" s="5" t="s">
        <v>861</v>
      </c>
      <c r="P333" s="5">
        <v>95761866.638099998</v>
      </c>
      <c r="Q333" s="5">
        <v>6877255.4075999996</v>
      </c>
      <c r="R333" s="5">
        <v>248684.7384</v>
      </c>
      <c r="S333" s="5">
        <v>-1564740.79</v>
      </c>
      <c r="T333" s="5">
        <v>30996152.8323</v>
      </c>
      <c r="U333" s="6">
        <f t="shared" si="11"/>
        <v>132319218.82639998</v>
      </c>
    </row>
    <row r="334" spans="1:21" ht="24.95" customHeight="1">
      <c r="A334" s="128"/>
      <c r="B334" s="126"/>
      <c r="C334" s="1">
        <v>26</v>
      </c>
      <c r="D334" s="5" t="s">
        <v>862</v>
      </c>
      <c r="E334" s="5">
        <v>86039337.057699993</v>
      </c>
      <c r="F334" s="5">
        <v>6179020.0716000004</v>
      </c>
      <c r="G334" s="5">
        <v>223436.2255</v>
      </c>
      <c r="H334" s="5">
        <v>0</v>
      </c>
      <c r="I334" s="5">
        <v>30959856.945</v>
      </c>
      <c r="J334" s="6">
        <f t="shared" si="10"/>
        <v>123401650.29980001</v>
      </c>
      <c r="K334" s="12"/>
      <c r="L334" s="123"/>
      <c r="M334" s="126"/>
      <c r="N334" s="13">
        <v>3</v>
      </c>
      <c r="O334" s="5" t="s">
        <v>863</v>
      </c>
      <c r="P334" s="5">
        <v>103199329.7524</v>
      </c>
      <c r="Q334" s="5">
        <v>7411385.9046</v>
      </c>
      <c r="R334" s="5">
        <v>267999.14439999999</v>
      </c>
      <c r="S334" s="5">
        <v>-1564740.79</v>
      </c>
      <c r="T334" s="5">
        <v>32232709.529100001</v>
      </c>
      <c r="U334" s="6">
        <f t="shared" si="11"/>
        <v>141546683.54049999</v>
      </c>
    </row>
    <row r="335" spans="1:21" ht="24.95" customHeight="1">
      <c r="A335" s="128"/>
      <c r="B335" s="127"/>
      <c r="C335" s="1">
        <v>27</v>
      </c>
      <c r="D335" s="5" t="s">
        <v>864</v>
      </c>
      <c r="E335" s="5">
        <v>76969470.126900002</v>
      </c>
      <c r="F335" s="5">
        <v>5527656.5007999996</v>
      </c>
      <c r="G335" s="5">
        <v>199882.61739999999</v>
      </c>
      <c r="H335" s="5">
        <v>0</v>
      </c>
      <c r="I335" s="5">
        <v>26041410.689599998</v>
      </c>
      <c r="J335" s="6">
        <f t="shared" si="10"/>
        <v>108738419.93470001</v>
      </c>
      <c r="K335" s="12"/>
      <c r="L335" s="123"/>
      <c r="M335" s="126"/>
      <c r="N335" s="13">
        <v>4</v>
      </c>
      <c r="O335" s="5" t="s">
        <v>406</v>
      </c>
      <c r="P335" s="5">
        <v>112049943.1441</v>
      </c>
      <c r="Q335" s="5">
        <v>8047003.5147000002</v>
      </c>
      <c r="R335" s="5">
        <v>290983.3714</v>
      </c>
      <c r="S335" s="5">
        <v>-1564740.79</v>
      </c>
      <c r="T335" s="5">
        <v>35703402.439800002</v>
      </c>
      <c r="U335" s="6">
        <f t="shared" si="11"/>
        <v>154526591.67999998</v>
      </c>
    </row>
    <row r="336" spans="1:21" ht="24.95" customHeight="1">
      <c r="A336" s="1"/>
      <c r="B336" s="111" t="s">
        <v>865</v>
      </c>
      <c r="C336" s="112"/>
      <c r="D336" s="113"/>
      <c r="E336" s="15">
        <v>2274598557.0736003</v>
      </c>
      <c r="F336" s="15">
        <v>163353073.36820003</v>
      </c>
      <c r="G336" s="15">
        <v>5906922.7355999984</v>
      </c>
      <c r="H336" s="15">
        <v>0</v>
      </c>
      <c r="I336" s="15">
        <v>784181938.98399997</v>
      </c>
      <c r="J336" s="8">
        <f t="shared" si="10"/>
        <v>3228040492.1613998</v>
      </c>
      <c r="K336" s="12"/>
      <c r="L336" s="123"/>
      <c r="M336" s="126"/>
      <c r="N336" s="13">
        <v>5</v>
      </c>
      <c r="O336" s="5" t="s">
        <v>407</v>
      </c>
      <c r="P336" s="5">
        <v>105405932.27169999</v>
      </c>
      <c r="Q336" s="5">
        <v>7569855.7594999997</v>
      </c>
      <c r="R336" s="5">
        <v>273729.4877</v>
      </c>
      <c r="S336" s="5">
        <v>-1564740.79</v>
      </c>
      <c r="T336" s="5">
        <v>31441287.400800001</v>
      </c>
      <c r="U336" s="6">
        <f t="shared" si="11"/>
        <v>143126064.12969998</v>
      </c>
    </row>
    <row r="337" spans="1:21" ht="24.95" customHeight="1">
      <c r="A337" s="128">
        <v>17</v>
      </c>
      <c r="B337" s="125" t="s">
        <v>866</v>
      </c>
      <c r="C337" s="1">
        <v>1</v>
      </c>
      <c r="D337" s="5" t="s">
        <v>219</v>
      </c>
      <c r="E337" s="5">
        <v>80377537.935800001</v>
      </c>
      <c r="F337" s="5">
        <v>5772411.0527999997</v>
      </c>
      <c r="G337" s="5">
        <v>208733.0552</v>
      </c>
      <c r="H337" s="5">
        <v>0</v>
      </c>
      <c r="I337" s="5">
        <v>29069775.1578</v>
      </c>
      <c r="J337" s="6">
        <f t="shared" si="10"/>
        <v>115428457.2016</v>
      </c>
      <c r="K337" s="12"/>
      <c r="L337" s="123"/>
      <c r="M337" s="126"/>
      <c r="N337" s="13">
        <v>6</v>
      </c>
      <c r="O337" s="5" t="s">
        <v>408</v>
      </c>
      <c r="P337" s="5">
        <v>95509705.618900001</v>
      </c>
      <c r="Q337" s="5">
        <v>6859146.1561000003</v>
      </c>
      <c r="R337" s="5">
        <v>248029.8995</v>
      </c>
      <c r="S337" s="5">
        <v>-1564740.79</v>
      </c>
      <c r="T337" s="5">
        <v>25836597.402800001</v>
      </c>
      <c r="U337" s="6">
        <f t="shared" si="11"/>
        <v>126888738.28729999</v>
      </c>
    </row>
    <row r="338" spans="1:21" ht="24.95" customHeight="1">
      <c r="A338" s="128"/>
      <c r="B338" s="126"/>
      <c r="C338" s="1">
        <v>2</v>
      </c>
      <c r="D338" s="5" t="s">
        <v>220</v>
      </c>
      <c r="E338" s="5">
        <v>95063417.074499995</v>
      </c>
      <c r="F338" s="5">
        <v>6827095.3991999999</v>
      </c>
      <c r="G338" s="5">
        <v>246870.92929999999</v>
      </c>
      <c r="H338" s="5">
        <v>0</v>
      </c>
      <c r="I338" s="5">
        <v>33986283.236500002</v>
      </c>
      <c r="J338" s="6">
        <f t="shared" si="10"/>
        <v>136123666.63949999</v>
      </c>
      <c r="K338" s="12"/>
      <c r="L338" s="123"/>
      <c r="M338" s="126"/>
      <c r="N338" s="13">
        <v>7</v>
      </c>
      <c r="O338" s="5" t="s">
        <v>409</v>
      </c>
      <c r="P338" s="5">
        <v>109085712.4225</v>
      </c>
      <c r="Q338" s="5">
        <v>7834123.6651999997</v>
      </c>
      <c r="R338" s="5">
        <v>283285.53749999998</v>
      </c>
      <c r="S338" s="5">
        <v>-1564740.79</v>
      </c>
      <c r="T338" s="5">
        <v>34610981.479099996</v>
      </c>
      <c r="U338" s="6">
        <f t="shared" si="11"/>
        <v>150249362.31429997</v>
      </c>
    </row>
    <row r="339" spans="1:21" ht="24.95" customHeight="1">
      <c r="A339" s="128"/>
      <c r="B339" s="126"/>
      <c r="C339" s="1">
        <v>3</v>
      </c>
      <c r="D339" s="5" t="s">
        <v>867</v>
      </c>
      <c r="E339" s="5">
        <v>117976293.1652</v>
      </c>
      <c r="F339" s="5">
        <v>8472611.5793999992</v>
      </c>
      <c r="G339" s="5">
        <v>306373.55599999998</v>
      </c>
      <c r="H339" s="5">
        <v>0</v>
      </c>
      <c r="I339" s="5">
        <v>40787474.2808</v>
      </c>
      <c r="J339" s="6">
        <f t="shared" si="10"/>
        <v>167542752.58139998</v>
      </c>
      <c r="K339" s="12"/>
      <c r="L339" s="123"/>
      <c r="M339" s="126"/>
      <c r="N339" s="13">
        <v>8</v>
      </c>
      <c r="O339" s="5" t="s">
        <v>868</v>
      </c>
      <c r="P339" s="5">
        <v>93084007.947899997</v>
      </c>
      <c r="Q339" s="5">
        <v>6684941.7153000003</v>
      </c>
      <c r="R339" s="5">
        <v>241730.5863</v>
      </c>
      <c r="S339" s="5">
        <v>-1564740.79</v>
      </c>
      <c r="T339" s="5">
        <v>29386367.920400001</v>
      </c>
      <c r="U339" s="6">
        <f t="shared" si="11"/>
        <v>127832307.37989998</v>
      </c>
    </row>
    <row r="340" spans="1:21" ht="24.95" customHeight="1">
      <c r="A340" s="128"/>
      <c r="B340" s="126"/>
      <c r="C340" s="1">
        <v>4</v>
      </c>
      <c r="D340" s="5" t="s">
        <v>869</v>
      </c>
      <c r="E340" s="5">
        <v>89235274.547800004</v>
      </c>
      <c r="F340" s="5">
        <v>6408540.2257000003</v>
      </c>
      <c r="G340" s="5">
        <v>231735.78049999999</v>
      </c>
      <c r="H340" s="5">
        <v>0</v>
      </c>
      <c r="I340" s="5">
        <v>29737024.769299999</v>
      </c>
      <c r="J340" s="6">
        <f t="shared" si="10"/>
        <v>125612575.3233</v>
      </c>
      <c r="K340" s="12"/>
      <c r="L340" s="123"/>
      <c r="M340" s="126"/>
      <c r="N340" s="13">
        <v>9</v>
      </c>
      <c r="O340" s="5" t="s">
        <v>870</v>
      </c>
      <c r="P340" s="5">
        <v>105364163.61839999</v>
      </c>
      <c r="Q340" s="5">
        <v>7566856.0926999999</v>
      </c>
      <c r="R340" s="5">
        <v>273621.0184</v>
      </c>
      <c r="S340" s="5">
        <v>-1564740.79</v>
      </c>
      <c r="T340" s="5">
        <v>29103006.495499998</v>
      </c>
      <c r="U340" s="6">
        <f t="shared" si="11"/>
        <v>140742906.435</v>
      </c>
    </row>
    <row r="341" spans="1:21" ht="24.95" customHeight="1">
      <c r="A341" s="128"/>
      <c r="B341" s="126"/>
      <c r="C341" s="1">
        <v>5</v>
      </c>
      <c r="D341" s="5" t="s">
        <v>221</v>
      </c>
      <c r="E341" s="5">
        <v>76571649.8838</v>
      </c>
      <c r="F341" s="5">
        <v>5499086.5542000001</v>
      </c>
      <c r="G341" s="5">
        <v>198849.51490000001</v>
      </c>
      <c r="H341" s="5">
        <v>0</v>
      </c>
      <c r="I341" s="5">
        <v>25735659.0944</v>
      </c>
      <c r="J341" s="6">
        <f t="shared" si="10"/>
        <v>108005245.0473</v>
      </c>
      <c r="K341" s="12"/>
      <c r="L341" s="123"/>
      <c r="M341" s="126"/>
      <c r="N341" s="13">
        <v>10</v>
      </c>
      <c r="O341" s="5" t="s">
        <v>410</v>
      </c>
      <c r="P341" s="5">
        <v>95129170.815699995</v>
      </c>
      <c r="Q341" s="5">
        <v>6831817.5844000001</v>
      </c>
      <c r="R341" s="5">
        <v>247041.6857</v>
      </c>
      <c r="S341" s="5">
        <v>-1564740.79</v>
      </c>
      <c r="T341" s="5">
        <v>27717533.226799998</v>
      </c>
      <c r="U341" s="6">
        <f t="shared" si="11"/>
        <v>128360822.52259998</v>
      </c>
    </row>
    <row r="342" spans="1:21" ht="24.95" customHeight="1">
      <c r="A342" s="128"/>
      <c r="B342" s="126"/>
      <c r="C342" s="1">
        <v>6</v>
      </c>
      <c r="D342" s="5" t="s">
        <v>871</v>
      </c>
      <c r="E342" s="5">
        <v>75114755.127900004</v>
      </c>
      <c r="F342" s="5">
        <v>5394457.8779999996</v>
      </c>
      <c r="G342" s="5">
        <v>195066.09349999999</v>
      </c>
      <c r="H342" s="5">
        <v>0</v>
      </c>
      <c r="I342" s="5">
        <v>26832473.2555</v>
      </c>
      <c r="J342" s="6">
        <f t="shared" si="10"/>
        <v>107536752.35490002</v>
      </c>
      <c r="K342" s="12"/>
      <c r="L342" s="123"/>
      <c r="M342" s="126"/>
      <c r="N342" s="13">
        <v>11</v>
      </c>
      <c r="O342" s="5" t="s">
        <v>411</v>
      </c>
      <c r="P342" s="5">
        <v>88213957.220899999</v>
      </c>
      <c r="Q342" s="5">
        <v>6335193.0745000001</v>
      </c>
      <c r="R342" s="5">
        <v>229083.51360000001</v>
      </c>
      <c r="S342" s="5">
        <v>-1564740.79</v>
      </c>
      <c r="T342" s="5">
        <v>28314556.2381</v>
      </c>
      <c r="U342" s="6">
        <f t="shared" si="11"/>
        <v>121528049.25709999</v>
      </c>
    </row>
    <row r="343" spans="1:21" ht="24.95" customHeight="1">
      <c r="A343" s="128"/>
      <c r="B343" s="126"/>
      <c r="C343" s="1">
        <v>7</v>
      </c>
      <c r="D343" s="5" t="s">
        <v>222</v>
      </c>
      <c r="E343" s="5">
        <v>105440494.3567</v>
      </c>
      <c r="F343" s="5">
        <v>7572337.8778999997</v>
      </c>
      <c r="G343" s="5">
        <v>273819.24229999998</v>
      </c>
      <c r="H343" s="5">
        <v>0</v>
      </c>
      <c r="I343" s="5">
        <v>36444020.428800002</v>
      </c>
      <c r="J343" s="6">
        <f t="shared" si="10"/>
        <v>149730671.90570003</v>
      </c>
      <c r="K343" s="12"/>
      <c r="L343" s="123"/>
      <c r="M343" s="126"/>
      <c r="N343" s="13">
        <v>12</v>
      </c>
      <c r="O343" s="5" t="s">
        <v>412</v>
      </c>
      <c r="P343" s="5">
        <v>105029448.9963</v>
      </c>
      <c r="Q343" s="5">
        <v>7542818.1533000004</v>
      </c>
      <c r="R343" s="5">
        <v>272751.7954</v>
      </c>
      <c r="S343" s="5">
        <v>-1564740.79</v>
      </c>
      <c r="T343" s="5">
        <v>29300829.724599998</v>
      </c>
      <c r="U343" s="6">
        <f t="shared" si="11"/>
        <v>140581107.87959999</v>
      </c>
    </row>
    <row r="344" spans="1:21" ht="24.95" customHeight="1">
      <c r="A344" s="128"/>
      <c r="B344" s="126"/>
      <c r="C344" s="1">
        <v>8</v>
      </c>
      <c r="D344" s="5" t="s">
        <v>872</v>
      </c>
      <c r="E344" s="5">
        <v>88492938.636500001</v>
      </c>
      <c r="F344" s="5">
        <v>6355228.4655999998</v>
      </c>
      <c r="G344" s="5">
        <v>229808.00260000001</v>
      </c>
      <c r="H344" s="5">
        <v>0</v>
      </c>
      <c r="I344" s="5">
        <v>30376881.484299999</v>
      </c>
      <c r="J344" s="6">
        <f t="shared" si="10"/>
        <v>125454856.589</v>
      </c>
      <c r="K344" s="12"/>
      <c r="L344" s="123"/>
      <c r="M344" s="126"/>
      <c r="N344" s="13">
        <v>13</v>
      </c>
      <c r="O344" s="5" t="s">
        <v>873</v>
      </c>
      <c r="P344" s="5">
        <v>110197086.2614</v>
      </c>
      <c r="Q344" s="5">
        <v>7913938.3348000003</v>
      </c>
      <c r="R344" s="5">
        <v>286171.67290000001</v>
      </c>
      <c r="S344" s="5">
        <v>-1564740.79</v>
      </c>
      <c r="T344" s="5">
        <v>33076010.1855</v>
      </c>
      <c r="U344" s="6">
        <f t="shared" si="11"/>
        <v>149908465.66460001</v>
      </c>
    </row>
    <row r="345" spans="1:21" ht="24.95" customHeight="1">
      <c r="A345" s="128"/>
      <c r="B345" s="126"/>
      <c r="C345" s="1">
        <v>9</v>
      </c>
      <c r="D345" s="5" t="s">
        <v>223</v>
      </c>
      <c r="E345" s="5">
        <v>77513941.466499999</v>
      </c>
      <c r="F345" s="5">
        <v>5566758.375</v>
      </c>
      <c r="G345" s="5">
        <v>201296.55919999999</v>
      </c>
      <c r="H345" s="5">
        <v>0</v>
      </c>
      <c r="I345" s="5">
        <v>27464964.8992</v>
      </c>
      <c r="J345" s="6">
        <f t="shared" si="10"/>
        <v>110746961.2999</v>
      </c>
      <c r="K345" s="12"/>
      <c r="L345" s="123"/>
      <c r="M345" s="126"/>
      <c r="N345" s="13">
        <v>14</v>
      </c>
      <c r="O345" s="5" t="s">
        <v>874</v>
      </c>
      <c r="P345" s="5">
        <v>99293412.594699994</v>
      </c>
      <c r="Q345" s="5">
        <v>7130877.6935999999</v>
      </c>
      <c r="R345" s="5">
        <v>257855.8377</v>
      </c>
      <c r="S345" s="5">
        <v>-1564740.79</v>
      </c>
      <c r="T345" s="5">
        <v>29769093.201099999</v>
      </c>
      <c r="U345" s="6">
        <f t="shared" si="11"/>
        <v>134886498.53709999</v>
      </c>
    </row>
    <row r="346" spans="1:21" ht="24.95" customHeight="1">
      <c r="A346" s="128"/>
      <c r="B346" s="126"/>
      <c r="C346" s="1">
        <v>10</v>
      </c>
      <c r="D346" s="5" t="s">
        <v>875</v>
      </c>
      <c r="E346" s="5">
        <v>81889259.913200006</v>
      </c>
      <c r="F346" s="5">
        <v>5880977.2128999997</v>
      </c>
      <c r="G346" s="5">
        <v>212658.8578</v>
      </c>
      <c r="H346" s="5">
        <v>0</v>
      </c>
      <c r="I346" s="5">
        <v>27972573.361400001</v>
      </c>
      <c r="J346" s="6">
        <f t="shared" si="10"/>
        <v>115955469.34530002</v>
      </c>
      <c r="K346" s="12"/>
      <c r="L346" s="123"/>
      <c r="M346" s="126"/>
      <c r="N346" s="13">
        <v>15</v>
      </c>
      <c r="O346" s="5" t="s">
        <v>876</v>
      </c>
      <c r="P346" s="5">
        <v>88911168.323500007</v>
      </c>
      <c r="Q346" s="5">
        <v>6385264.1413000003</v>
      </c>
      <c r="R346" s="5">
        <v>230894.1066</v>
      </c>
      <c r="S346" s="5">
        <v>-1564740.79</v>
      </c>
      <c r="T346" s="5">
        <v>26407325.817600001</v>
      </c>
      <c r="U346" s="6">
        <f t="shared" si="11"/>
        <v>120369911.59899999</v>
      </c>
    </row>
    <row r="347" spans="1:21" ht="24.95" customHeight="1">
      <c r="A347" s="128"/>
      <c r="B347" s="126"/>
      <c r="C347" s="1">
        <v>11</v>
      </c>
      <c r="D347" s="5" t="s">
        <v>224</v>
      </c>
      <c r="E347" s="5">
        <v>113912711.9492</v>
      </c>
      <c r="F347" s="5">
        <v>8180780.5314999996</v>
      </c>
      <c r="G347" s="5">
        <v>295820.81020000001</v>
      </c>
      <c r="H347" s="5">
        <v>0</v>
      </c>
      <c r="I347" s="5">
        <v>38152135.502300002</v>
      </c>
      <c r="J347" s="6">
        <f t="shared" si="10"/>
        <v>160541448.79320002</v>
      </c>
      <c r="K347" s="12"/>
      <c r="L347" s="123"/>
      <c r="M347" s="126"/>
      <c r="N347" s="13">
        <v>16</v>
      </c>
      <c r="O347" s="5" t="s">
        <v>413</v>
      </c>
      <c r="P347" s="5">
        <v>98801459.362000003</v>
      </c>
      <c r="Q347" s="5">
        <v>7095547.4714000002</v>
      </c>
      <c r="R347" s="5">
        <v>256578.28049999999</v>
      </c>
      <c r="S347" s="5">
        <v>-1564740.79</v>
      </c>
      <c r="T347" s="5">
        <v>34707115.0405</v>
      </c>
      <c r="U347" s="6">
        <f t="shared" si="11"/>
        <v>139295959.3644</v>
      </c>
    </row>
    <row r="348" spans="1:21" ht="24.95" customHeight="1">
      <c r="A348" s="128"/>
      <c r="B348" s="126"/>
      <c r="C348" s="1">
        <v>12</v>
      </c>
      <c r="D348" s="5" t="s">
        <v>877</v>
      </c>
      <c r="E348" s="5">
        <v>84222906.671399996</v>
      </c>
      <c r="F348" s="5">
        <v>6048570.9050000003</v>
      </c>
      <c r="G348" s="5">
        <v>218719.12330000001</v>
      </c>
      <c r="H348" s="5">
        <v>0</v>
      </c>
      <c r="I348" s="5">
        <v>28586264.691799998</v>
      </c>
      <c r="J348" s="6">
        <f t="shared" si="10"/>
        <v>119076461.3915</v>
      </c>
      <c r="K348" s="12"/>
      <c r="L348" s="123"/>
      <c r="M348" s="126"/>
      <c r="N348" s="13">
        <v>17</v>
      </c>
      <c r="O348" s="5" t="s">
        <v>414</v>
      </c>
      <c r="P348" s="5">
        <v>98003291.924199998</v>
      </c>
      <c r="Q348" s="5">
        <v>7038226.102</v>
      </c>
      <c r="R348" s="5">
        <v>254505.51329999999</v>
      </c>
      <c r="S348" s="5">
        <v>-1564740.79</v>
      </c>
      <c r="T348" s="5">
        <v>32256484.495900001</v>
      </c>
      <c r="U348" s="6">
        <f t="shared" si="11"/>
        <v>135987767.24539998</v>
      </c>
    </row>
    <row r="349" spans="1:21" ht="24.95" customHeight="1">
      <c r="A349" s="128"/>
      <c r="B349" s="126"/>
      <c r="C349" s="1">
        <v>13</v>
      </c>
      <c r="D349" s="5" t="s">
        <v>878</v>
      </c>
      <c r="E349" s="5">
        <v>71097861.781000003</v>
      </c>
      <c r="F349" s="5">
        <v>5105979.7763999999</v>
      </c>
      <c r="G349" s="5">
        <v>184634.59179999999</v>
      </c>
      <c r="H349" s="5">
        <v>0</v>
      </c>
      <c r="I349" s="5">
        <v>27365924.072900001</v>
      </c>
      <c r="J349" s="6">
        <f t="shared" si="10"/>
        <v>103754400.2221</v>
      </c>
      <c r="K349" s="12"/>
      <c r="L349" s="123"/>
      <c r="M349" s="126"/>
      <c r="N349" s="13">
        <v>18</v>
      </c>
      <c r="O349" s="5" t="s">
        <v>415</v>
      </c>
      <c r="P349" s="5">
        <v>109735904.16859999</v>
      </c>
      <c r="Q349" s="5">
        <v>7880817.9795000004</v>
      </c>
      <c r="R349" s="5">
        <v>284974.02549999999</v>
      </c>
      <c r="S349" s="5">
        <v>-1564740.79</v>
      </c>
      <c r="T349" s="5">
        <v>34195759.436800003</v>
      </c>
      <c r="U349" s="6">
        <f t="shared" si="11"/>
        <v>150532714.8204</v>
      </c>
    </row>
    <row r="350" spans="1:21" ht="24.95" customHeight="1">
      <c r="A350" s="128"/>
      <c r="B350" s="126"/>
      <c r="C350" s="1">
        <v>14</v>
      </c>
      <c r="D350" s="5" t="s">
        <v>225</v>
      </c>
      <c r="E350" s="5">
        <v>97721742.253000006</v>
      </c>
      <c r="F350" s="5">
        <v>7018006.2685000002</v>
      </c>
      <c r="G350" s="5">
        <v>253774.3547</v>
      </c>
      <c r="H350" s="5">
        <v>0</v>
      </c>
      <c r="I350" s="5">
        <v>35342554.643799998</v>
      </c>
      <c r="J350" s="6">
        <f t="shared" si="10"/>
        <v>140336077.52000001</v>
      </c>
      <c r="K350" s="12"/>
      <c r="L350" s="123"/>
      <c r="M350" s="126"/>
      <c r="N350" s="13">
        <v>19</v>
      </c>
      <c r="O350" s="5" t="s">
        <v>416</v>
      </c>
      <c r="P350" s="5">
        <v>101172081.27500001</v>
      </c>
      <c r="Q350" s="5">
        <v>7265796.5793000003</v>
      </c>
      <c r="R350" s="5">
        <v>262734.56699999998</v>
      </c>
      <c r="S350" s="5">
        <v>-1564740.79</v>
      </c>
      <c r="T350" s="5">
        <v>27019466.606699999</v>
      </c>
      <c r="U350" s="6">
        <f t="shared" si="11"/>
        <v>134155338.23800001</v>
      </c>
    </row>
    <row r="351" spans="1:21" ht="24.95" customHeight="1">
      <c r="A351" s="128"/>
      <c r="B351" s="126"/>
      <c r="C351" s="1">
        <v>15</v>
      </c>
      <c r="D351" s="5" t="s">
        <v>879</v>
      </c>
      <c r="E351" s="5">
        <v>109911942.94589999</v>
      </c>
      <c r="F351" s="5">
        <v>7893460.4193000002</v>
      </c>
      <c r="G351" s="5">
        <v>285431.18199999997</v>
      </c>
      <c r="H351" s="5">
        <v>0</v>
      </c>
      <c r="I351" s="5">
        <v>38053676.129000001</v>
      </c>
      <c r="J351" s="6">
        <f t="shared" si="10"/>
        <v>156144510.6762</v>
      </c>
      <c r="K351" s="12"/>
      <c r="L351" s="123"/>
      <c r="M351" s="126"/>
      <c r="N351" s="13">
        <v>20</v>
      </c>
      <c r="O351" s="5" t="s">
        <v>417</v>
      </c>
      <c r="P351" s="5">
        <v>92068070.150800005</v>
      </c>
      <c r="Q351" s="5">
        <v>6611980.9016000004</v>
      </c>
      <c r="R351" s="5">
        <v>239092.28950000001</v>
      </c>
      <c r="S351" s="5">
        <v>-1564740.79</v>
      </c>
      <c r="T351" s="5">
        <v>24080997.001600001</v>
      </c>
      <c r="U351" s="6">
        <f t="shared" si="11"/>
        <v>121435399.5535</v>
      </c>
    </row>
    <row r="352" spans="1:21" ht="24.95" customHeight="1">
      <c r="A352" s="128"/>
      <c r="B352" s="126"/>
      <c r="C352" s="1">
        <v>16</v>
      </c>
      <c r="D352" s="5" t="s">
        <v>226</v>
      </c>
      <c r="E352" s="5">
        <v>80554870.3433</v>
      </c>
      <c r="F352" s="5">
        <v>5785146.3962000003</v>
      </c>
      <c r="G352" s="5">
        <v>209193.5711</v>
      </c>
      <c r="H352" s="5">
        <v>0</v>
      </c>
      <c r="I352" s="5">
        <v>28808444.340700001</v>
      </c>
      <c r="J352" s="6">
        <f t="shared" si="10"/>
        <v>115357654.6513</v>
      </c>
      <c r="K352" s="12"/>
      <c r="L352" s="123"/>
      <c r="M352" s="126"/>
      <c r="N352" s="13">
        <v>21</v>
      </c>
      <c r="O352" s="5" t="s">
        <v>418</v>
      </c>
      <c r="P352" s="5">
        <v>94908014.792099997</v>
      </c>
      <c r="Q352" s="5">
        <v>6815934.9945</v>
      </c>
      <c r="R352" s="5">
        <v>246467.3639</v>
      </c>
      <c r="S352" s="5">
        <v>-1564740.79</v>
      </c>
      <c r="T352" s="5">
        <v>31268337.4386</v>
      </c>
      <c r="U352" s="6">
        <f t="shared" si="11"/>
        <v>131674013.7991</v>
      </c>
    </row>
    <row r="353" spans="1:21" ht="24.95" customHeight="1">
      <c r="A353" s="128"/>
      <c r="B353" s="126"/>
      <c r="C353" s="1">
        <v>17</v>
      </c>
      <c r="D353" s="5" t="s">
        <v>227</v>
      </c>
      <c r="E353" s="5">
        <v>85242322.903699994</v>
      </c>
      <c r="F353" s="5">
        <v>6121781.5267000003</v>
      </c>
      <c r="G353" s="5">
        <v>221366.45329999999</v>
      </c>
      <c r="H353" s="5">
        <v>0</v>
      </c>
      <c r="I353" s="5">
        <v>30975196.613299999</v>
      </c>
      <c r="J353" s="6">
        <f t="shared" si="10"/>
        <v>122560667.49699999</v>
      </c>
      <c r="K353" s="12"/>
      <c r="L353" s="123"/>
      <c r="M353" s="126"/>
      <c r="N353" s="13">
        <v>22</v>
      </c>
      <c r="O353" s="5" t="s">
        <v>419</v>
      </c>
      <c r="P353" s="5">
        <v>91316257.508300006</v>
      </c>
      <c r="Q353" s="5">
        <v>6557988.5585000003</v>
      </c>
      <c r="R353" s="5">
        <v>237139.9014</v>
      </c>
      <c r="S353" s="5">
        <v>-1564740.79</v>
      </c>
      <c r="T353" s="5">
        <v>30149880.305100001</v>
      </c>
      <c r="U353" s="6">
        <f t="shared" si="11"/>
        <v>126696525.4833</v>
      </c>
    </row>
    <row r="354" spans="1:21" ht="24.95" customHeight="1">
      <c r="A354" s="128"/>
      <c r="B354" s="126"/>
      <c r="C354" s="1">
        <v>18</v>
      </c>
      <c r="D354" s="5" t="s">
        <v>880</v>
      </c>
      <c r="E354" s="5">
        <v>88906252.606700003</v>
      </c>
      <c r="F354" s="5">
        <v>6384911.1130999997</v>
      </c>
      <c r="G354" s="5">
        <v>230881.34090000001</v>
      </c>
      <c r="H354" s="5">
        <v>0</v>
      </c>
      <c r="I354" s="5">
        <v>32915246.8248</v>
      </c>
      <c r="J354" s="6">
        <f t="shared" si="10"/>
        <v>128437291.8855</v>
      </c>
      <c r="K354" s="12"/>
      <c r="L354" s="124"/>
      <c r="M354" s="127"/>
      <c r="N354" s="13">
        <v>23</v>
      </c>
      <c r="O354" s="5" t="s">
        <v>420</v>
      </c>
      <c r="P354" s="5">
        <v>85608971.314500004</v>
      </c>
      <c r="Q354" s="5">
        <v>6148112.8300999999</v>
      </c>
      <c r="R354" s="5">
        <v>222318.6054</v>
      </c>
      <c r="S354" s="5">
        <v>-1564740.79</v>
      </c>
      <c r="T354" s="5">
        <v>27094280.225000001</v>
      </c>
      <c r="U354" s="6">
        <f t="shared" si="11"/>
        <v>117508942.185</v>
      </c>
    </row>
    <row r="355" spans="1:21" ht="24.95" customHeight="1">
      <c r="A355" s="128"/>
      <c r="B355" s="126"/>
      <c r="C355" s="1">
        <v>19</v>
      </c>
      <c r="D355" s="5" t="s">
        <v>881</v>
      </c>
      <c r="E355" s="5">
        <v>91853191.831499994</v>
      </c>
      <c r="F355" s="5">
        <v>6596549.1527000004</v>
      </c>
      <c r="G355" s="5">
        <v>238534.2703</v>
      </c>
      <c r="H355" s="5">
        <v>0</v>
      </c>
      <c r="I355" s="5">
        <v>31712931.2487</v>
      </c>
      <c r="J355" s="6">
        <f t="shared" si="10"/>
        <v>130401206.50319999</v>
      </c>
      <c r="K355" s="12"/>
      <c r="L355" s="19"/>
      <c r="M355" s="111" t="s">
        <v>491</v>
      </c>
      <c r="N355" s="112"/>
      <c r="O355" s="113"/>
      <c r="P355" s="15">
        <v>2261973453.8927999</v>
      </c>
      <c r="Q355" s="15">
        <v>162446386.16409999</v>
      </c>
      <c r="R355" s="15">
        <v>5874136.5065000001</v>
      </c>
      <c r="S355" s="15">
        <f>SUM(S332:S354)</f>
        <v>-35989038.169999987</v>
      </c>
      <c r="T355" s="15">
        <v>691117429.48269987</v>
      </c>
      <c r="U355" s="8">
        <f t="shared" si="11"/>
        <v>3085422367.8760996</v>
      </c>
    </row>
    <row r="356" spans="1:21" ht="24.95" customHeight="1">
      <c r="A356" s="128"/>
      <c r="B356" s="126"/>
      <c r="C356" s="1">
        <v>20</v>
      </c>
      <c r="D356" s="5" t="s">
        <v>882</v>
      </c>
      <c r="E356" s="5">
        <v>92647417.477599993</v>
      </c>
      <c r="F356" s="5">
        <v>6653587.4375</v>
      </c>
      <c r="G356" s="5">
        <v>240596.80110000001</v>
      </c>
      <c r="H356" s="5">
        <v>0</v>
      </c>
      <c r="I356" s="5">
        <v>32152380.499000002</v>
      </c>
      <c r="J356" s="6">
        <f t="shared" si="10"/>
        <v>131693982.21519999</v>
      </c>
      <c r="K356" s="12"/>
      <c r="L356" s="122">
        <v>34</v>
      </c>
      <c r="M356" s="125" t="s">
        <v>56</v>
      </c>
      <c r="N356" s="13">
        <v>1</v>
      </c>
      <c r="O356" s="5" t="s">
        <v>421</v>
      </c>
      <c r="P356" s="5">
        <v>84973109.235400006</v>
      </c>
      <c r="Q356" s="5">
        <v>6102447.6183000002</v>
      </c>
      <c r="R356" s="5">
        <v>220667.3302</v>
      </c>
      <c r="S356" s="5">
        <v>0</v>
      </c>
      <c r="T356" s="5">
        <v>26750554.645799998</v>
      </c>
      <c r="U356" s="6">
        <f t="shared" si="11"/>
        <v>118046778.82970001</v>
      </c>
    </row>
    <row r="357" spans="1:21" ht="24.95" customHeight="1">
      <c r="A357" s="128"/>
      <c r="B357" s="126"/>
      <c r="C357" s="1">
        <v>21</v>
      </c>
      <c r="D357" s="5" t="s">
        <v>883</v>
      </c>
      <c r="E357" s="5">
        <v>86792053.352200001</v>
      </c>
      <c r="F357" s="5">
        <v>6233077.3115999997</v>
      </c>
      <c r="G357" s="5">
        <v>225390.96040000001</v>
      </c>
      <c r="H357" s="5">
        <v>0</v>
      </c>
      <c r="I357" s="5">
        <v>30969963.536400001</v>
      </c>
      <c r="J357" s="6">
        <f t="shared" si="10"/>
        <v>124220485.16060001</v>
      </c>
      <c r="K357" s="12"/>
      <c r="L357" s="123"/>
      <c r="M357" s="126"/>
      <c r="N357" s="13">
        <v>2</v>
      </c>
      <c r="O357" s="5" t="s">
        <v>884</v>
      </c>
      <c r="P357" s="5">
        <v>145408558.2376</v>
      </c>
      <c r="Q357" s="5">
        <v>10442693.198899999</v>
      </c>
      <c r="R357" s="5">
        <v>377612.61910000001</v>
      </c>
      <c r="S357" s="5">
        <v>0</v>
      </c>
      <c r="T357" s="5">
        <v>34633377.467299998</v>
      </c>
      <c r="U357" s="6">
        <f t="shared" si="11"/>
        <v>190862241.52290002</v>
      </c>
    </row>
    <row r="358" spans="1:21" ht="24.95" customHeight="1">
      <c r="A358" s="128"/>
      <c r="B358" s="126"/>
      <c r="C358" s="1">
        <v>22</v>
      </c>
      <c r="D358" s="5" t="s">
        <v>885</v>
      </c>
      <c r="E358" s="5">
        <v>79610802.378900006</v>
      </c>
      <c r="F358" s="5">
        <v>5717347.0023999996</v>
      </c>
      <c r="G358" s="5">
        <v>206741.9137</v>
      </c>
      <c r="H358" s="5">
        <v>0</v>
      </c>
      <c r="I358" s="5">
        <v>28838679.896299999</v>
      </c>
      <c r="J358" s="6">
        <f t="shared" si="10"/>
        <v>114373571.1913</v>
      </c>
      <c r="K358" s="12"/>
      <c r="L358" s="123"/>
      <c r="M358" s="126"/>
      <c r="N358" s="13">
        <v>3</v>
      </c>
      <c r="O358" s="5" t="s">
        <v>422</v>
      </c>
      <c r="P358" s="5">
        <v>99868932.132499993</v>
      </c>
      <c r="Q358" s="5">
        <v>7172209.3321000002</v>
      </c>
      <c r="R358" s="5">
        <v>259350.40890000001</v>
      </c>
      <c r="S358" s="5">
        <v>0</v>
      </c>
      <c r="T358" s="5">
        <v>29799306.501699999</v>
      </c>
      <c r="U358" s="6">
        <f t="shared" si="11"/>
        <v>137099798.37519997</v>
      </c>
    </row>
    <row r="359" spans="1:21" ht="24.95" customHeight="1">
      <c r="A359" s="128"/>
      <c r="B359" s="126"/>
      <c r="C359" s="1">
        <v>23</v>
      </c>
      <c r="D359" s="5" t="s">
        <v>886</v>
      </c>
      <c r="E359" s="5">
        <v>97699849.3433</v>
      </c>
      <c r="F359" s="5">
        <v>7016434.0025000004</v>
      </c>
      <c r="G359" s="5">
        <v>253717.50080000001</v>
      </c>
      <c r="H359" s="5">
        <v>0</v>
      </c>
      <c r="I359" s="5">
        <v>32947614.374699999</v>
      </c>
      <c r="J359" s="6">
        <f t="shared" si="10"/>
        <v>137917615.22130001</v>
      </c>
      <c r="K359" s="12"/>
      <c r="L359" s="123"/>
      <c r="M359" s="126"/>
      <c r="N359" s="13">
        <v>4</v>
      </c>
      <c r="O359" s="5" t="s">
        <v>423</v>
      </c>
      <c r="P359" s="5">
        <v>119244102.21430001</v>
      </c>
      <c r="Q359" s="5">
        <v>8563660.8345999997</v>
      </c>
      <c r="R359" s="5">
        <v>309665.93920000002</v>
      </c>
      <c r="S359" s="5">
        <v>0</v>
      </c>
      <c r="T359" s="5">
        <v>26806115.7095</v>
      </c>
      <c r="U359" s="6">
        <f t="shared" si="11"/>
        <v>154923544.69760001</v>
      </c>
    </row>
    <row r="360" spans="1:21" ht="24.95" customHeight="1">
      <c r="A360" s="128"/>
      <c r="B360" s="126"/>
      <c r="C360" s="1">
        <v>24</v>
      </c>
      <c r="D360" s="5" t="s">
        <v>887</v>
      </c>
      <c r="E360" s="5">
        <v>72249864.790299997</v>
      </c>
      <c r="F360" s="5">
        <v>5188712.2795000002</v>
      </c>
      <c r="G360" s="5">
        <v>187626.23740000001</v>
      </c>
      <c r="H360" s="5">
        <v>0</v>
      </c>
      <c r="I360" s="5">
        <v>25569298.932799999</v>
      </c>
      <c r="J360" s="6">
        <f t="shared" si="10"/>
        <v>103195502.23999998</v>
      </c>
      <c r="K360" s="12"/>
      <c r="L360" s="123"/>
      <c r="M360" s="126"/>
      <c r="N360" s="13">
        <v>5</v>
      </c>
      <c r="O360" s="5" t="s">
        <v>424</v>
      </c>
      <c r="P360" s="5">
        <v>128824825.28</v>
      </c>
      <c r="Q360" s="5">
        <v>9251712.1625999995</v>
      </c>
      <c r="R360" s="5">
        <v>334546.1936</v>
      </c>
      <c r="S360" s="5">
        <v>0</v>
      </c>
      <c r="T360" s="5">
        <v>36947172.741099998</v>
      </c>
      <c r="U360" s="6">
        <f t="shared" si="11"/>
        <v>175358256.37730002</v>
      </c>
    </row>
    <row r="361" spans="1:21" ht="24.95" customHeight="1">
      <c r="A361" s="128"/>
      <c r="B361" s="126"/>
      <c r="C361" s="1">
        <v>25</v>
      </c>
      <c r="D361" s="5" t="s">
        <v>228</v>
      </c>
      <c r="E361" s="5">
        <v>90682207.919499993</v>
      </c>
      <c r="F361" s="5">
        <v>6512453.5129000004</v>
      </c>
      <c r="G361" s="5">
        <v>235493.33309999999</v>
      </c>
      <c r="H361" s="5">
        <v>0</v>
      </c>
      <c r="I361" s="5">
        <v>28995349.174800001</v>
      </c>
      <c r="J361" s="6">
        <f t="shared" si="10"/>
        <v>126425503.94029999</v>
      </c>
      <c r="K361" s="12"/>
      <c r="L361" s="123"/>
      <c r="M361" s="126"/>
      <c r="N361" s="13">
        <v>6</v>
      </c>
      <c r="O361" s="5" t="s">
        <v>888</v>
      </c>
      <c r="P361" s="5">
        <v>89243458.403899997</v>
      </c>
      <c r="Q361" s="5">
        <v>6409127.9593000002</v>
      </c>
      <c r="R361" s="5">
        <v>231757.03330000001</v>
      </c>
      <c r="S361" s="5">
        <v>0</v>
      </c>
      <c r="T361" s="5">
        <v>26565329.564800002</v>
      </c>
      <c r="U361" s="6">
        <f t="shared" si="11"/>
        <v>122449672.96129999</v>
      </c>
    </row>
    <row r="362" spans="1:21" ht="24.95" customHeight="1">
      <c r="A362" s="128"/>
      <c r="B362" s="126"/>
      <c r="C362" s="1">
        <v>26</v>
      </c>
      <c r="D362" s="5" t="s">
        <v>229</v>
      </c>
      <c r="E362" s="5">
        <v>82475008.5044</v>
      </c>
      <c r="F362" s="5">
        <v>5923043.4633999998</v>
      </c>
      <c r="G362" s="5">
        <v>214179.99290000001</v>
      </c>
      <c r="H362" s="5">
        <v>0</v>
      </c>
      <c r="I362" s="5">
        <v>29054011.3211</v>
      </c>
      <c r="J362" s="6">
        <f t="shared" si="10"/>
        <v>117666243.2818</v>
      </c>
      <c r="K362" s="12"/>
      <c r="L362" s="123"/>
      <c r="M362" s="126"/>
      <c r="N362" s="13">
        <v>7</v>
      </c>
      <c r="O362" s="5" t="s">
        <v>889</v>
      </c>
      <c r="P362" s="5">
        <v>85836866.480100006</v>
      </c>
      <c r="Q362" s="5">
        <v>6164479.3997999998</v>
      </c>
      <c r="R362" s="5">
        <v>222910.42809999999</v>
      </c>
      <c r="S362" s="5">
        <v>0</v>
      </c>
      <c r="T362" s="5">
        <v>30169756.663600001</v>
      </c>
      <c r="U362" s="6">
        <f t="shared" si="11"/>
        <v>122394012.97160001</v>
      </c>
    </row>
    <row r="363" spans="1:21" ht="24.95" customHeight="1">
      <c r="A363" s="128"/>
      <c r="B363" s="127"/>
      <c r="C363" s="1">
        <v>27</v>
      </c>
      <c r="D363" s="5" t="s">
        <v>890</v>
      </c>
      <c r="E363" s="5">
        <v>76423375.741899997</v>
      </c>
      <c r="F363" s="5">
        <v>5488438.0656000003</v>
      </c>
      <c r="G363" s="5">
        <v>198464.46059999999</v>
      </c>
      <c r="H363" s="5">
        <v>0</v>
      </c>
      <c r="I363" s="5">
        <v>26728328.563999999</v>
      </c>
      <c r="J363" s="6">
        <f t="shared" si="10"/>
        <v>108838606.8321</v>
      </c>
      <c r="K363" s="12"/>
      <c r="L363" s="123"/>
      <c r="M363" s="126"/>
      <c r="N363" s="13">
        <v>8</v>
      </c>
      <c r="O363" s="5" t="s">
        <v>891</v>
      </c>
      <c r="P363" s="5">
        <v>133230555.7324</v>
      </c>
      <c r="Q363" s="5">
        <v>9568115.0758999996</v>
      </c>
      <c r="R363" s="5">
        <v>345987.4694</v>
      </c>
      <c r="S363" s="5">
        <v>0</v>
      </c>
      <c r="T363" s="5">
        <v>33787621.787199996</v>
      </c>
      <c r="U363" s="6">
        <f t="shared" si="11"/>
        <v>176932280.06489998</v>
      </c>
    </row>
    <row r="364" spans="1:21" ht="24.95" customHeight="1">
      <c r="A364" s="1"/>
      <c r="B364" s="111" t="s">
        <v>892</v>
      </c>
      <c r="C364" s="112"/>
      <c r="D364" s="113"/>
      <c r="E364" s="15">
        <v>2389679944.9017</v>
      </c>
      <c r="F364" s="15">
        <v>171617783.78550005</v>
      </c>
      <c r="G364" s="15">
        <v>6205778.4889000002</v>
      </c>
      <c r="H364" s="15">
        <v>0</v>
      </c>
      <c r="I364" s="15">
        <v>835575130.33439994</v>
      </c>
      <c r="J364" s="8">
        <f t="shared" si="10"/>
        <v>3403078637.5105</v>
      </c>
      <c r="K364" s="12"/>
      <c r="L364" s="123"/>
      <c r="M364" s="126"/>
      <c r="N364" s="13">
        <v>9</v>
      </c>
      <c r="O364" s="5" t="s">
        <v>893</v>
      </c>
      <c r="P364" s="5">
        <v>94838742.230900005</v>
      </c>
      <c r="Q364" s="5">
        <v>6810960.1009</v>
      </c>
      <c r="R364" s="5">
        <v>246287.46950000001</v>
      </c>
      <c r="S364" s="5">
        <v>0</v>
      </c>
      <c r="T364" s="5">
        <v>27048387.7896</v>
      </c>
      <c r="U364" s="6">
        <f t="shared" si="11"/>
        <v>128944377.5909</v>
      </c>
    </row>
    <row r="365" spans="1:21" ht="24.95" customHeight="1">
      <c r="A365" s="128">
        <v>18</v>
      </c>
      <c r="B365" s="125" t="s">
        <v>40</v>
      </c>
      <c r="C365" s="1">
        <v>1</v>
      </c>
      <c r="D365" s="5" t="s">
        <v>894</v>
      </c>
      <c r="E365" s="5">
        <v>143086592.36840001</v>
      </c>
      <c r="F365" s="5">
        <v>10275938.384099999</v>
      </c>
      <c r="G365" s="5">
        <v>371582.68780000001</v>
      </c>
      <c r="H365" s="5">
        <v>0</v>
      </c>
      <c r="I365" s="5">
        <v>38117692.5198</v>
      </c>
      <c r="J365" s="6">
        <f t="shared" si="10"/>
        <v>191851805.9601</v>
      </c>
      <c r="K365" s="12"/>
      <c r="L365" s="123"/>
      <c r="M365" s="126"/>
      <c r="N365" s="13">
        <v>10</v>
      </c>
      <c r="O365" s="5" t="s">
        <v>425</v>
      </c>
      <c r="P365" s="5">
        <v>87564394.019500002</v>
      </c>
      <c r="Q365" s="5">
        <v>6288543.8998999996</v>
      </c>
      <c r="R365" s="5">
        <v>227396.65789999999</v>
      </c>
      <c r="S365" s="5">
        <v>0</v>
      </c>
      <c r="T365" s="5">
        <v>27375228.9771</v>
      </c>
      <c r="U365" s="6">
        <f t="shared" si="11"/>
        <v>121455563.55440001</v>
      </c>
    </row>
    <row r="366" spans="1:21" ht="24.95" customHeight="1">
      <c r="A366" s="128"/>
      <c r="B366" s="126"/>
      <c r="C366" s="1">
        <v>2</v>
      </c>
      <c r="D366" s="5" t="s">
        <v>895</v>
      </c>
      <c r="E366" s="5">
        <v>145494215.94769999</v>
      </c>
      <c r="F366" s="5">
        <v>10448844.812000001</v>
      </c>
      <c r="G366" s="5">
        <v>377835.06430000003</v>
      </c>
      <c r="H366" s="5">
        <v>0</v>
      </c>
      <c r="I366" s="5">
        <v>45604675.065399997</v>
      </c>
      <c r="J366" s="6">
        <f t="shared" si="10"/>
        <v>201925570.88940001</v>
      </c>
      <c r="K366" s="12"/>
      <c r="L366" s="123"/>
      <c r="M366" s="126"/>
      <c r="N366" s="13">
        <v>11</v>
      </c>
      <c r="O366" s="5" t="s">
        <v>426</v>
      </c>
      <c r="P366" s="5">
        <v>130673923.4543</v>
      </c>
      <c r="Q366" s="5">
        <v>9384507.4064000007</v>
      </c>
      <c r="R366" s="5">
        <v>339348.1311</v>
      </c>
      <c r="S366" s="5">
        <v>0</v>
      </c>
      <c r="T366" s="5">
        <v>35634897.943499997</v>
      </c>
      <c r="U366" s="6">
        <f t="shared" si="11"/>
        <v>176032676.93529999</v>
      </c>
    </row>
    <row r="367" spans="1:21" ht="24.95" customHeight="1">
      <c r="A367" s="128"/>
      <c r="B367" s="126"/>
      <c r="C367" s="1">
        <v>3</v>
      </c>
      <c r="D367" s="5" t="s">
        <v>896</v>
      </c>
      <c r="E367" s="5">
        <v>120408082.5643</v>
      </c>
      <c r="F367" s="5">
        <v>8647253.5051000006</v>
      </c>
      <c r="G367" s="5">
        <v>312688.6888</v>
      </c>
      <c r="H367" s="5">
        <v>0</v>
      </c>
      <c r="I367" s="5">
        <v>40318427.489500001</v>
      </c>
      <c r="J367" s="6">
        <f t="shared" si="10"/>
        <v>169686452.24770001</v>
      </c>
      <c r="K367" s="12"/>
      <c r="L367" s="123"/>
      <c r="M367" s="126"/>
      <c r="N367" s="13">
        <v>12</v>
      </c>
      <c r="O367" s="5" t="s">
        <v>427</v>
      </c>
      <c r="P367" s="5">
        <v>103432635.06820001</v>
      </c>
      <c r="Q367" s="5">
        <v>7428141.0108000003</v>
      </c>
      <c r="R367" s="5">
        <v>268605.01679999998</v>
      </c>
      <c r="S367" s="5">
        <v>0</v>
      </c>
      <c r="T367" s="5">
        <v>29879288.5911</v>
      </c>
      <c r="U367" s="6">
        <f t="shared" si="11"/>
        <v>141008669.68690002</v>
      </c>
    </row>
    <row r="368" spans="1:21" ht="24.95" customHeight="1">
      <c r="A368" s="128"/>
      <c r="B368" s="126"/>
      <c r="C368" s="1">
        <v>4</v>
      </c>
      <c r="D368" s="5" t="s">
        <v>230</v>
      </c>
      <c r="E368" s="5">
        <v>92712501.008200005</v>
      </c>
      <c r="F368" s="5">
        <v>6658261.4907</v>
      </c>
      <c r="G368" s="5">
        <v>240765.81709999999</v>
      </c>
      <c r="H368" s="5">
        <v>0</v>
      </c>
      <c r="I368" s="5">
        <v>28976282.393599998</v>
      </c>
      <c r="J368" s="6">
        <f t="shared" si="10"/>
        <v>128587810.70960002</v>
      </c>
      <c r="K368" s="12"/>
      <c r="L368" s="123"/>
      <c r="M368" s="126"/>
      <c r="N368" s="13">
        <v>13</v>
      </c>
      <c r="O368" s="5" t="s">
        <v>428</v>
      </c>
      <c r="P368" s="5">
        <v>88898969.889500007</v>
      </c>
      <c r="Q368" s="5">
        <v>6384388.0959000001</v>
      </c>
      <c r="R368" s="5">
        <v>230862.4283</v>
      </c>
      <c r="S368" s="5">
        <v>0</v>
      </c>
      <c r="T368" s="5">
        <v>28388249.3013</v>
      </c>
      <c r="U368" s="6">
        <f t="shared" si="11"/>
        <v>123902469.715</v>
      </c>
    </row>
    <row r="369" spans="1:21" ht="24.95" customHeight="1">
      <c r="A369" s="128"/>
      <c r="B369" s="126"/>
      <c r="C369" s="1">
        <v>5</v>
      </c>
      <c r="D369" s="5" t="s">
        <v>897</v>
      </c>
      <c r="E369" s="5">
        <v>152415166.28479999</v>
      </c>
      <c r="F369" s="5">
        <v>10945881.312999999</v>
      </c>
      <c r="G369" s="5">
        <v>395808.13419999997</v>
      </c>
      <c r="H369" s="5">
        <v>0</v>
      </c>
      <c r="I369" s="5">
        <v>49608883.399300002</v>
      </c>
      <c r="J369" s="6">
        <f t="shared" si="10"/>
        <v>213365739.1313</v>
      </c>
      <c r="K369" s="12"/>
      <c r="L369" s="123"/>
      <c r="M369" s="126"/>
      <c r="N369" s="13">
        <v>14</v>
      </c>
      <c r="O369" s="5" t="s">
        <v>898</v>
      </c>
      <c r="P369" s="5">
        <v>127335148.6987</v>
      </c>
      <c r="Q369" s="5">
        <v>9144729.2195999995</v>
      </c>
      <c r="R369" s="5">
        <v>330677.6409</v>
      </c>
      <c r="S369" s="5">
        <v>0</v>
      </c>
      <c r="T369" s="5">
        <v>36740240.081699997</v>
      </c>
      <c r="U369" s="6">
        <f t="shared" si="11"/>
        <v>173550795.64089999</v>
      </c>
    </row>
    <row r="370" spans="1:21" ht="24.95" customHeight="1">
      <c r="A370" s="128"/>
      <c r="B370" s="126"/>
      <c r="C370" s="1">
        <v>6</v>
      </c>
      <c r="D370" s="5" t="s">
        <v>899</v>
      </c>
      <c r="E370" s="5">
        <v>102104412.8021</v>
      </c>
      <c r="F370" s="5">
        <v>7332753.1065999996</v>
      </c>
      <c r="G370" s="5">
        <v>265155.74599999998</v>
      </c>
      <c r="H370" s="5">
        <v>0</v>
      </c>
      <c r="I370" s="5">
        <v>34342318.2412</v>
      </c>
      <c r="J370" s="6">
        <f t="shared" si="10"/>
        <v>144044639.89590001</v>
      </c>
      <c r="K370" s="12"/>
      <c r="L370" s="123"/>
      <c r="M370" s="126"/>
      <c r="N370" s="13">
        <v>15</v>
      </c>
      <c r="O370" s="5" t="s">
        <v>429</v>
      </c>
      <c r="P370" s="5">
        <v>84412162.967299998</v>
      </c>
      <c r="Q370" s="5">
        <v>6062162.5769999996</v>
      </c>
      <c r="R370" s="5">
        <v>219210.60440000001</v>
      </c>
      <c r="S370" s="5">
        <v>0</v>
      </c>
      <c r="T370" s="5">
        <v>26911358.701099999</v>
      </c>
      <c r="U370" s="6">
        <f t="shared" si="11"/>
        <v>117604894.84979999</v>
      </c>
    </row>
    <row r="371" spans="1:21" ht="24.95" customHeight="1">
      <c r="A371" s="128"/>
      <c r="B371" s="126"/>
      <c r="C371" s="1">
        <v>7</v>
      </c>
      <c r="D371" s="5" t="s">
        <v>231</v>
      </c>
      <c r="E371" s="5">
        <v>89034847.136700004</v>
      </c>
      <c r="F371" s="5">
        <v>6394146.2863999996</v>
      </c>
      <c r="G371" s="5">
        <v>231215.28899999999</v>
      </c>
      <c r="H371" s="5">
        <v>0</v>
      </c>
      <c r="I371" s="5">
        <v>31851825.863699999</v>
      </c>
      <c r="J371" s="6">
        <f t="shared" si="10"/>
        <v>127512034.57580002</v>
      </c>
      <c r="K371" s="12"/>
      <c r="L371" s="124"/>
      <c r="M371" s="127"/>
      <c r="N371" s="13">
        <v>16</v>
      </c>
      <c r="O371" s="5" t="s">
        <v>900</v>
      </c>
      <c r="P371" s="5">
        <v>91570287.219099998</v>
      </c>
      <c r="Q371" s="5">
        <v>6576232.0124000004</v>
      </c>
      <c r="R371" s="5">
        <v>237799.5932</v>
      </c>
      <c r="S371" s="5">
        <v>0</v>
      </c>
      <c r="T371" s="5">
        <v>29363345.969300002</v>
      </c>
      <c r="U371" s="6">
        <f t="shared" si="11"/>
        <v>127747664.794</v>
      </c>
    </row>
    <row r="372" spans="1:21" ht="24.95" customHeight="1">
      <c r="A372" s="128"/>
      <c r="B372" s="126"/>
      <c r="C372" s="1">
        <v>8</v>
      </c>
      <c r="D372" s="5" t="s">
        <v>232</v>
      </c>
      <c r="E372" s="5">
        <v>118633096.13420001</v>
      </c>
      <c r="F372" s="5">
        <v>8519780.6867999993</v>
      </c>
      <c r="G372" s="5">
        <v>308079.21269999997</v>
      </c>
      <c r="H372" s="5">
        <v>0</v>
      </c>
      <c r="I372" s="5">
        <v>39821478.998800002</v>
      </c>
      <c r="J372" s="6">
        <f t="shared" si="10"/>
        <v>167282435.0325</v>
      </c>
      <c r="K372" s="12"/>
      <c r="L372" s="19"/>
      <c r="M372" s="111" t="s">
        <v>492</v>
      </c>
      <c r="N372" s="112"/>
      <c r="O372" s="113"/>
      <c r="P372" s="15">
        <v>1695356671.2637</v>
      </c>
      <c r="Q372" s="15">
        <v>121754109.90439999</v>
      </c>
      <c r="R372" s="15">
        <v>4402684.9638999999</v>
      </c>
      <c r="S372" s="15">
        <v>0</v>
      </c>
      <c r="T372" s="15">
        <v>486800232.43569994</v>
      </c>
      <c r="U372" s="8">
        <f t="shared" si="11"/>
        <v>2308313698.5676999</v>
      </c>
    </row>
    <row r="373" spans="1:21" ht="24.95" customHeight="1">
      <c r="A373" s="128"/>
      <c r="B373" s="126"/>
      <c r="C373" s="1">
        <v>9</v>
      </c>
      <c r="D373" s="5" t="s">
        <v>901</v>
      </c>
      <c r="E373" s="5">
        <v>130864645.5209</v>
      </c>
      <c r="F373" s="5">
        <v>9398204.3444999997</v>
      </c>
      <c r="G373" s="5">
        <v>339843.41869999998</v>
      </c>
      <c r="H373" s="5">
        <v>0</v>
      </c>
      <c r="I373" s="5">
        <v>37595095.491499998</v>
      </c>
      <c r="J373" s="6">
        <f t="shared" si="10"/>
        <v>178197788.77559999</v>
      </c>
      <c r="K373" s="12"/>
      <c r="L373" s="122">
        <v>35</v>
      </c>
      <c r="M373" s="125" t="s">
        <v>57</v>
      </c>
      <c r="N373" s="13">
        <v>1</v>
      </c>
      <c r="O373" s="5" t="s">
        <v>430</v>
      </c>
      <c r="P373" s="5">
        <v>94632446.523900002</v>
      </c>
      <c r="Q373" s="5">
        <v>6796144.7227999996</v>
      </c>
      <c r="R373" s="5">
        <v>245751.73850000001</v>
      </c>
      <c r="S373" s="5">
        <v>0</v>
      </c>
      <c r="T373" s="5">
        <v>30390806.1252</v>
      </c>
      <c r="U373" s="6">
        <f t="shared" si="11"/>
        <v>132065149.11040001</v>
      </c>
    </row>
    <row r="374" spans="1:21" ht="24.95" customHeight="1">
      <c r="A374" s="128"/>
      <c r="B374" s="126"/>
      <c r="C374" s="1">
        <v>10</v>
      </c>
      <c r="D374" s="5" t="s">
        <v>233</v>
      </c>
      <c r="E374" s="5">
        <v>123627947.4604</v>
      </c>
      <c r="F374" s="5">
        <v>8878492.0350000001</v>
      </c>
      <c r="G374" s="5">
        <v>321050.3811</v>
      </c>
      <c r="H374" s="5">
        <v>0</v>
      </c>
      <c r="I374" s="5">
        <v>44922695.311399996</v>
      </c>
      <c r="J374" s="6">
        <f t="shared" si="10"/>
        <v>177750185.18790001</v>
      </c>
      <c r="K374" s="12"/>
      <c r="L374" s="123"/>
      <c r="M374" s="126"/>
      <c r="N374" s="13">
        <v>2</v>
      </c>
      <c r="O374" s="5" t="s">
        <v>902</v>
      </c>
      <c r="P374" s="5">
        <v>104720171.0052</v>
      </c>
      <c r="Q374" s="5">
        <v>7520606.9765999997</v>
      </c>
      <c r="R374" s="5">
        <v>271948.62890000001</v>
      </c>
      <c r="S374" s="5">
        <v>0</v>
      </c>
      <c r="T374" s="5">
        <v>28410118.8101</v>
      </c>
      <c r="U374" s="6">
        <f t="shared" si="11"/>
        <v>140922845.4208</v>
      </c>
    </row>
    <row r="375" spans="1:21" ht="24.95" customHeight="1">
      <c r="A375" s="128"/>
      <c r="B375" s="126"/>
      <c r="C375" s="1">
        <v>11</v>
      </c>
      <c r="D375" s="5" t="s">
        <v>234</v>
      </c>
      <c r="E375" s="5">
        <v>131992172.7775</v>
      </c>
      <c r="F375" s="5">
        <v>9479179.0914999992</v>
      </c>
      <c r="G375" s="5">
        <v>342771.50309999997</v>
      </c>
      <c r="H375" s="5">
        <v>0</v>
      </c>
      <c r="I375" s="5">
        <v>47810320.082599998</v>
      </c>
      <c r="J375" s="6">
        <f t="shared" si="10"/>
        <v>189624443.45470002</v>
      </c>
      <c r="K375" s="12"/>
      <c r="L375" s="123"/>
      <c r="M375" s="126"/>
      <c r="N375" s="13">
        <v>3</v>
      </c>
      <c r="O375" s="5" t="s">
        <v>431</v>
      </c>
      <c r="P375" s="5">
        <v>87681141.845500007</v>
      </c>
      <c r="Q375" s="5">
        <v>6296928.2876000004</v>
      </c>
      <c r="R375" s="5">
        <v>227699.8412</v>
      </c>
      <c r="S375" s="5">
        <v>0</v>
      </c>
      <c r="T375" s="5">
        <v>27046288.513900001</v>
      </c>
      <c r="U375" s="6">
        <f t="shared" si="11"/>
        <v>121252058.48819999</v>
      </c>
    </row>
    <row r="376" spans="1:21" ht="24.95" customHeight="1">
      <c r="A376" s="128"/>
      <c r="B376" s="126"/>
      <c r="C376" s="1">
        <v>12</v>
      </c>
      <c r="D376" s="5" t="s">
        <v>235</v>
      </c>
      <c r="E376" s="5">
        <v>114064212.4742</v>
      </c>
      <c r="F376" s="5">
        <v>8191660.7267000005</v>
      </c>
      <c r="G376" s="5">
        <v>296214.24310000002</v>
      </c>
      <c r="H376" s="5">
        <v>0</v>
      </c>
      <c r="I376" s="5">
        <v>37379893.278499998</v>
      </c>
      <c r="J376" s="6">
        <f t="shared" si="10"/>
        <v>159931980.7225</v>
      </c>
      <c r="K376" s="12"/>
      <c r="L376" s="123"/>
      <c r="M376" s="126"/>
      <c r="N376" s="13">
        <v>4</v>
      </c>
      <c r="O376" s="5" t="s">
        <v>903</v>
      </c>
      <c r="P376" s="5">
        <v>98170911.943200007</v>
      </c>
      <c r="Q376" s="5">
        <v>7050263.9384000003</v>
      </c>
      <c r="R376" s="5">
        <v>254940.807</v>
      </c>
      <c r="S376" s="5">
        <v>0</v>
      </c>
      <c r="T376" s="5">
        <v>30204288.926399998</v>
      </c>
      <c r="U376" s="6">
        <f t="shared" si="11"/>
        <v>135680405.61500001</v>
      </c>
    </row>
    <row r="377" spans="1:21" ht="24.95" customHeight="1">
      <c r="A377" s="128"/>
      <c r="B377" s="126"/>
      <c r="C377" s="1">
        <v>13</v>
      </c>
      <c r="D377" s="5" t="s">
        <v>236</v>
      </c>
      <c r="E377" s="5">
        <v>98821549.177399993</v>
      </c>
      <c r="F377" s="5">
        <v>7096990.2460000003</v>
      </c>
      <c r="G377" s="5">
        <v>256630.45189999999</v>
      </c>
      <c r="H377" s="5">
        <v>0</v>
      </c>
      <c r="I377" s="5">
        <v>36193470.750799999</v>
      </c>
      <c r="J377" s="6">
        <f t="shared" si="10"/>
        <v>142368640.6261</v>
      </c>
      <c r="K377" s="12"/>
      <c r="L377" s="123"/>
      <c r="M377" s="126"/>
      <c r="N377" s="13">
        <v>5</v>
      </c>
      <c r="O377" s="5" t="s">
        <v>432</v>
      </c>
      <c r="P377" s="5">
        <v>137692214.11739999</v>
      </c>
      <c r="Q377" s="5">
        <v>9888534.5218000002</v>
      </c>
      <c r="R377" s="5">
        <v>357573.98489999998</v>
      </c>
      <c r="S377" s="5">
        <v>0</v>
      </c>
      <c r="T377" s="5">
        <v>40790932.767800003</v>
      </c>
      <c r="U377" s="6">
        <f t="shared" si="11"/>
        <v>188729255.3919</v>
      </c>
    </row>
    <row r="378" spans="1:21" ht="24.95" customHeight="1">
      <c r="A378" s="128"/>
      <c r="B378" s="126"/>
      <c r="C378" s="1">
        <v>14</v>
      </c>
      <c r="D378" s="5" t="s">
        <v>237</v>
      </c>
      <c r="E378" s="5">
        <v>101753759.3786</v>
      </c>
      <c r="F378" s="5">
        <v>7307570.5027000001</v>
      </c>
      <c r="G378" s="5">
        <v>264245.13140000001</v>
      </c>
      <c r="H378" s="5">
        <v>0</v>
      </c>
      <c r="I378" s="5">
        <v>32797074.611400001</v>
      </c>
      <c r="J378" s="6">
        <f t="shared" si="10"/>
        <v>142122649.6241</v>
      </c>
      <c r="K378" s="12"/>
      <c r="L378" s="123"/>
      <c r="M378" s="126"/>
      <c r="N378" s="13">
        <v>6</v>
      </c>
      <c r="O378" s="5" t="s">
        <v>904</v>
      </c>
      <c r="P378" s="5">
        <v>114111282.6842</v>
      </c>
      <c r="Q378" s="5">
        <v>8195041.1312999995</v>
      </c>
      <c r="R378" s="5">
        <v>296336.48009999999</v>
      </c>
      <c r="S378" s="5">
        <v>0</v>
      </c>
      <c r="T378" s="5">
        <v>31522249.042199999</v>
      </c>
      <c r="U378" s="6">
        <f t="shared" si="11"/>
        <v>154124909.33780003</v>
      </c>
    </row>
    <row r="379" spans="1:21" ht="24.95" customHeight="1">
      <c r="A379" s="128"/>
      <c r="B379" s="126"/>
      <c r="C379" s="1">
        <v>15</v>
      </c>
      <c r="D379" s="5" t="s">
        <v>238</v>
      </c>
      <c r="E379" s="5">
        <v>117789937.55400001</v>
      </c>
      <c r="F379" s="5">
        <v>8459228.2236000001</v>
      </c>
      <c r="G379" s="5">
        <v>305889.60759999999</v>
      </c>
      <c r="H379" s="5">
        <v>0</v>
      </c>
      <c r="I379" s="5">
        <v>40035324.4881</v>
      </c>
      <c r="J379" s="6">
        <f t="shared" si="10"/>
        <v>166590379.87330002</v>
      </c>
      <c r="K379" s="12"/>
      <c r="L379" s="123"/>
      <c r="M379" s="126"/>
      <c r="N379" s="13">
        <v>7</v>
      </c>
      <c r="O379" s="5" t="s">
        <v>433</v>
      </c>
      <c r="P379" s="5">
        <v>105058854.86669999</v>
      </c>
      <c r="Q379" s="5">
        <v>7544929.9718000004</v>
      </c>
      <c r="R379" s="5">
        <v>272828.15970000002</v>
      </c>
      <c r="S379" s="5">
        <v>0</v>
      </c>
      <c r="T379" s="5">
        <v>29764516.646699999</v>
      </c>
      <c r="U379" s="6">
        <f t="shared" si="11"/>
        <v>142641129.64489999</v>
      </c>
    </row>
    <row r="380" spans="1:21" ht="24.95" customHeight="1">
      <c r="A380" s="128"/>
      <c r="B380" s="126"/>
      <c r="C380" s="1">
        <v>16</v>
      </c>
      <c r="D380" s="5" t="s">
        <v>239</v>
      </c>
      <c r="E380" s="5">
        <v>91361827.855800003</v>
      </c>
      <c r="F380" s="5">
        <v>6561261.2487000003</v>
      </c>
      <c r="G380" s="5">
        <v>237258.24340000001</v>
      </c>
      <c r="H380" s="5">
        <v>0</v>
      </c>
      <c r="I380" s="5">
        <v>30793258.3884</v>
      </c>
      <c r="J380" s="6">
        <f t="shared" si="10"/>
        <v>128953605.73629999</v>
      </c>
      <c r="K380" s="12"/>
      <c r="L380" s="123"/>
      <c r="M380" s="126"/>
      <c r="N380" s="13">
        <v>8</v>
      </c>
      <c r="O380" s="5" t="s">
        <v>905</v>
      </c>
      <c r="P380" s="5">
        <v>91274595.897699997</v>
      </c>
      <c r="Q380" s="5">
        <v>6554996.5789999999</v>
      </c>
      <c r="R380" s="5">
        <v>237031.7101</v>
      </c>
      <c r="S380" s="5">
        <v>0</v>
      </c>
      <c r="T380" s="5">
        <v>28047421.354699999</v>
      </c>
      <c r="U380" s="6">
        <f t="shared" si="11"/>
        <v>126114045.54149999</v>
      </c>
    </row>
    <row r="381" spans="1:21" ht="24.95" customHeight="1">
      <c r="A381" s="128"/>
      <c r="B381" s="126"/>
      <c r="C381" s="1">
        <v>17</v>
      </c>
      <c r="D381" s="5" t="s">
        <v>240</v>
      </c>
      <c r="E381" s="5">
        <v>127122952.2675</v>
      </c>
      <c r="F381" s="5">
        <v>9129490.0736999996</v>
      </c>
      <c r="G381" s="5">
        <v>330126.58630000002</v>
      </c>
      <c r="H381" s="5">
        <v>0</v>
      </c>
      <c r="I381" s="5">
        <v>43208507.284400001</v>
      </c>
      <c r="J381" s="6">
        <f t="shared" si="10"/>
        <v>179791076.2119</v>
      </c>
      <c r="K381" s="12"/>
      <c r="L381" s="123"/>
      <c r="M381" s="126"/>
      <c r="N381" s="13">
        <v>9</v>
      </c>
      <c r="O381" s="5" t="s">
        <v>434</v>
      </c>
      <c r="P381" s="5">
        <v>120376587.2617</v>
      </c>
      <c r="Q381" s="5">
        <v>8644991.6314000003</v>
      </c>
      <c r="R381" s="5">
        <v>312606.89840000001</v>
      </c>
      <c r="S381" s="5">
        <v>0</v>
      </c>
      <c r="T381" s="5">
        <v>36160176.5317</v>
      </c>
      <c r="U381" s="6">
        <f t="shared" si="11"/>
        <v>165494362.32319999</v>
      </c>
    </row>
    <row r="382" spans="1:21" ht="24.95" customHeight="1">
      <c r="A382" s="128"/>
      <c r="B382" s="126"/>
      <c r="C382" s="1">
        <v>18</v>
      </c>
      <c r="D382" s="5" t="s">
        <v>906</v>
      </c>
      <c r="E382" s="5">
        <v>85504692.510100007</v>
      </c>
      <c r="F382" s="5">
        <v>6140623.9204000002</v>
      </c>
      <c r="G382" s="5">
        <v>222047.80290000001</v>
      </c>
      <c r="H382" s="5">
        <v>0</v>
      </c>
      <c r="I382" s="5">
        <v>31262749.376699999</v>
      </c>
      <c r="J382" s="6">
        <f t="shared" si="10"/>
        <v>123130113.6101</v>
      </c>
      <c r="K382" s="12"/>
      <c r="L382" s="123"/>
      <c r="M382" s="126"/>
      <c r="N382" s="13">
        <v>10</v>
      </c>
      <c r="O382" s="5" t="s">
        <v>435</v>
      </c>
      <c r="P382" s="5">
        <v>84896140.854499996</v>
      </c>
      <c r="Q382" s="5">
        <v>6096920.04</v>
      </c>
      <c r="R382" s="5">
        <v>220467.4504</v>
      </c>
      <c r="S382" s="5">
        <v>0</v>
      </c>
      <c r="T382" s="5">
        <v>28272379.0568</v>
      </c>
      <c r="U382" s="6">
        <f t="shared" si="11"/>
        <v>119485907.40169999</v>
      </c>
    </row>
    <row r="383" spans="1:21" ht="24.95" customHeight="1">
      <c r="A383" s="128"/>
      <c r="B383" s="126"/>
      <c r="C383" s="1">
        <v>19</v>
      </c>
      <c r="D383" s="5" t="s">
        <v>907</v>
      </c>
      <c r="E383" s="5">
        <v>112823332.70829999</v>
      </c>
      <c r="F383" s="5">
        <v>8102545.4308000002</v>
      </c>
      <c r="G383" s="5">
        <v>292991.7928</v>
      </c>
      <c r="H383" s="5">
        <v>0</v>
      </c>
      <c r="I383" s="5">
        <v>40347112.503700003</v>
      </c>
      <c r="J383" s="6">
        <f t="shared" si="10"/>
        <v>161565982.43559998</v>
      </c>
      <c r="K383" s="12"/>
      <c r="L383" s="123"/>
      <c r="M383" s="126"/>
      <c r="N383" s="13">
        <v>11</v>
      </c>
      <c r="O383" s="5" t="s">
        <v>908</v>
      </c>
      <c r="P383" s="5">
        <v>81317005.034400001</v>
      </c>
      <c r="Q383" s="5">
        <v>5839880.0299000004</v>
      </c>
      <c r="R383" s="5">
        <v>211172.7647</v>
      </c>
      <c r="S383" s="5">
        <v>0</v>
      </c>
      <c r="T383" s="5">
        <v>25340176.222899999</v>
      </c>
      <c r="U383" s="6">
        <f t="shared" si="11"/>
        <v>112708234.0519</v>
      </c>
    </row>
    <row r="384" spans="1:21" ht="24.95" customHeight="1">
      <c r="A384" s="128"/>
      <c r="B384" s="126"/>
      <c r="C384" s="1">
        <v>20</v>
      </c>
      <c r="D384" s="5" t="s">
        <v>241</v>
      </c>
      <c r="E384" s="5">
        <v>94594135.780399993</v>
      </c>
      <c r="F384" s="5">
        <v>6793393.3898999998</v>
      </c>
      <c r="G384" s="5">
        <v>245652.24909999999</v>
      </c>
      <c r="H384" s="5">
        <v>0</v>
      </c>
      <c r="I384" s="5">
        <v>31461347.876499999</v>
      </c>
      <c r="J384" s="6">
        <f t="shared" si="10"/>
        <v>133094529.29589999</v>
      </c>
      <c r="K384" s="12"/>
      <c r="L384" s="123"/>
      <c r="M384" s="126"/>
      <c r="N384" s="13">
        <v>12</v>
      </c>
      <c r="O384" s="5" t="s">
        <v>436</v>
      </c>
      <c r="P384" s="5">
        <v>87184264.931899995</v>
      </c>
      <c r="Q384" s="5">
        <v>6261244.4652000004</v>
      </c>
      <c r="R384" s="5">
        <v>226409.49770000001</v>
      </c>
      <c r="S384" s="5">
        <v>0</v>
      </c>
      <c r="T384" s="5">
        <v>27033948.7892</v>
      </c>
      <c r="U384" s="6">
        <f t="shared" si="11"/>
        <v>120705867.68400002</v>
      </c>
    </row>
    <row r="385" spans="1:21" ht="24.95" customHeight="1">
      <c r="A385" s="128"/>
      <c r="B385" s="126"/>
      <c r="C385" s="1">
        <v>21</v>
      </c>
      <c r="D385" s="5" t="s">
        <v>242</v>
      </c>
      <c r="E385" s="5">
        <v>120573015.4544</v>
      </c>
      <c r="F385" s="5">
        <v>8659098.3619999997</v>
      </c>
      <c r="G385" s="5">
        <v>313117.00429999997</v>
      </c>
      <c r="H385" s="5">
        <v>0</v>
      </c>
      <c r="I385" s="5">
        <v>40760525.581200004</v>
      </c>
      <c r="J385" s="6">
        <f t="shared" si="10"/>
        <v>170305756.40189999</v>
      </c>
      <c r="K385" s="12"/>
      <c r="L385" s="123"/>
      <c r="M385" s="126"/>
      <c r="N385" s="13">
        <v>13</v>
      </c>
      <c r="O385" s="5" t="s">
        <v>437</v>
      </c>
      <c r="P385" s="5">
        <v>94823199.671000004</v>
      </c>
      <c r="Q385" s="5">
        <v>6809843.8930000002</v>
      </c>
      <c r="R385" s="5">
        <v>246247.10690000001</v>
      </c>
      <c r="S385" s="5">
        <v>0</v>
      </c>
      <c r="T385" s="5">
        <v>31091780.010200001</v>
      </c>
      <c r="U385" s="6">
        <f t="shared" si="11"/>
        <v>132971070.68110001</v>
      </c>
    </row>
    <row r="386" spans="1:21" ht="24.95" customHeight="1">
      <c r="A386" s="128"/>
      <c r="B386" s="126"/>
      <c r="C386" s="1">
        <v>22</v>
      </c>
      <c r="D386" s="5" t="s">
        <v>243</v>
      </c>
      <c r="E386" s="5">
        <v>134896896.09200001</v>
      </c>
      <c r="F386" s="5">
        <v>9687785.3439000007</v>
      </c>
      <c r="G386" s="5">
        <v>350314.80170000001</v>
      </c>
      <c r="H386" s="5">
        <v>0</v>
      </c>
      <c r="I386" s="5">
        <v>42252921.594599999</v>
      </c>
      <c r="J386" s="6">
        <f t="shared" si="10"/>
        <v>187187917.83219999</v>
      </c>
      <c r="K386" s="12"/>
      <c r="L386" s="123"/>
      <c r="M386" s="126"/>
      <c r="N386" s="13">
        <v>14</v>
      </c>
      <c r="O386" s="5" t="s">
        <v>909</v>
      </c>
      <c r="P386" s="5">
        <v>104342144.27940001</v>
      </c>
      <c r="Q386" s="5">
        <v>7493458.5256000003</v>
      </c>
      <c r="R386" s="5">
        <v>270966.92839999998</v>
      </c>
      <c r="S386" s="5">
        <v>0</v>
      </c>
      <c r="T386" s="5">
        <v>34660867.688299999</v>
      </c>
      <c r="U386" s="6">
        <f t="shared" si="11"/>
        <v>146767437.4217</v>
      </c>
    </row>
    <row r="387" spans="1:21" ht="24.95" customHeight="1">
      <c r="A387" s="128"/>
      <c r="B387" s="127"/>
      <c r="C387" s="1">
        <v>23</v>
      </c>
      <c r="D387" s="5" t="s">
        <v>910</v>
      </c>
      <c r="E387" s="5">
        <v>137741385.66620001</v>
      </c>
      <c r="F387" s="5">
        <v>9892065.8366999999</v>
      </c>
      <c r="G387" s="5">
        <v>357701.6789</v>
      </c>
      <c r="H387" s="5">
        <v>0</v>
      </c>
      <c r="I387" s="5">
        <v>48185551.080200002</v>
      </c>
      <c r="J387" s="6">
        <f t="shared" si="10"/>
        <v>196176704.26200002</v>
      </c>
      <c r="K387" s="12"/>
      <c r="L387" s="123"/>
      <c r="M387" s="126"/>
      <c r="N387" s="13">
        <v>15</v>
      </c>
      <c r="O387" s="5" t="s">
        <v>438</v>
      </c>
      <c r="P387" s="5">
        <v>96776295.231299996</v>
      </c>
      <c r="Q387" s="5">
        <v>6950107.8360000001</v>
      </c>
      <c r="R387" s="5">
        <v>251319.11600000001</v>
      </c>
      <c r="S387" s="5">
        <v>0</v>
      </c>
      <c r="T387" s="5">
        <v>26347898.864300001</v>
      </c>
      <c r="U387" s="6">
        <f t="shared" si="11"/>
        <v>130325621.04759999</v>
      </c>
    </row>
    <row r="388" spans="1:21" ht="24.95" customHeight="1">
      <c r="A388" s="1"/>
      <c r="B388" s="111" t="s">
        <v>481</v>
      </c>
      <c r="C388" s="112"/>
      <c r="D388" s="113"/>
      <c r="E388" s="15">
        <v>2687421376.9240999</v>
      </c>
      <c r="F388" s="15">
        <v>193000448.3608</v>
      </c>
      <c r="G388" s="15">
        <v>6978985.5361999981</v>
      </c>
      <c r="H388" s="15">
        <v>0</v>
      </c>
      <c r="I388" s="15">
        <v>893647431.67129993</v>
      </c>
      <c r="J388" s="8">
        <f t="shared" si="10"/>
        <v>3781048242.4923997</v>
      </c>
      <c r="K388" s="34"/>
      <c r="L388" s="123"/>
      <c r="M388" s="126"/>
      <c r="N388" s="13">
        <v>16</v>
      </c>
      <c r="O388" s="5" t="s">
        <v>911</v>
      </c>
      <c r="P388" s="5">
        <v>100857486.428</v>
      </c>
      <c r="Q388" s="5">
        <v>7243203.5662000002</v>
      </c>
      <c r="R388" s="5">
        <v>261917.5932</v>
      </c>
      <c r="S388" s="5">
        <v>0</v>
      </c>
      <c r="T388" s="5">
        <v>29488843.3224</v>
      </c>
      <c r="U388" s="6">
        <f t="shared" si="11"/>
        <v>137851450.90979999</v>
      </c>
    </row>
    <row r="389" spans="1:21" ht="24.95" customHeight="1">
      <c r="A389" s="128">
        <v>19</v>
      </c>
      <c r="B389" s="125" t="s">
        <v>41</v>
      </c>
      <c r="C389" s="1">
        <v>1</v>
      </c>
      <c r="D389" s="5" t="s">
        <v>912</v>
      </c>
      <c r="E389" s="5">
        <v>88391418.626000002</v>
      </c>
      <c r="F389" s="5">
        <v>6347937.682</v>
      </c>
      <c r="G389" s="5">
        <v>229544.3645</v>
      </c>
      <c r="H389" s="5">
        <v>0</v>
      </c>
      <c r="I389" s="5">
        <v>32977217.077799998</v>
      </c>
      <c r="J389" s="6">
        <f t="shared" si="10"/>
        <v>127946117.75029999</v>
      </c>
      <c r="K389" s="12"/>
      <c r="L389" s="124"/>
      <c r="M389" s="127"/>
      <c r="N389" s="13">
        <v>17</v>
      </c>
      <c r="O389" s="5" t="s">
        <v>913</v>
      </c>
      <c r="P389" s="5">
        <v>100617813.75650001</v>
      </c>
      <c r="Q389" s="5">
        <v>7225991.1805999996</v>
      </c>
      <c r="R389" s="5">
        <v>261295.18539999999</v>
      </c>
      <c r="S389" s="5">
        <v>0</v>
      </c>
      <c r="T389" s="5">
        <v>28536875.562399998</v>
      </c>
      <c r="U389" s="6">
        <f t="shared" si="11"/>
        <v>136641975.68489999</v>
      </c>
    </row>
    <row r="390" spans="1:21" ht="24.95" customHeight="1">
      <c r="A390" s="128"/>
      <c r="B390" s="126"/>
      <c r="C390" s="1">
        <v>2</v>
      </c>
      <c r="D390" s="5" t="s">
        <v>244</v>
      </c>
      <c r="E390" s="5">
        <v>90536042.369200006</v>
      </c>
      <c r="F390" s="5">
        <v>6501956.4554000003</v>
      </c>
      <c r="G390" s="5">
        <v>235113.75459999999</v>
      </c>
      <c r="H390" s="5">
        <v>0</v>
      </c>
      <c r="I390" s="5">
        <v>34011944.980400003</v>
      </c>
      <c r="J390" s="6">
        <f t="shared" si="10"/>
        <v>131285057.55960003</v>
      </c>
      <c r="K390" s="12"/>
      <c r="L390" s="19"/>
      <c r="M390" s="111" t="s">
        <v>493</v>
      </c>
      <c r="N390" s="112"/>
      <c r="O390" s="113"/>
      <c r="P390" s="15">
        <v>1704532556.3325002</v>
      </c>
      <c r="Q390" s="15">
        <v>122413087.29720002</v>
      </c>
      <c r="R390" s="15">
        <v>4426513.8914999999</v>
      </c>
      <c r="S390" s="15">
        <v>0</v>
      </c>
      <c r="T390" s="15">
        <v>513109568.23519999</v>
      </c>
      <c r="U390" s="8">
        <f t="shared" si="11"/>
        <v>2344481725.7564001</v>
      </c>
    </row>
    <row r="391" spans="1:21" ht="24.95" customHeight="1">
      <c r="A391" s="128"/>
      <c r="B391" s="126"/>
      <c r="C391" s="1">
        <v>3</v>
      </c>
      <c r="D391" s="5" t="s">
        <v>914</v>
      </c>
      <c r="E391" s="5">
        <v>82551033.635900006</v>
      </c>
      <c r="F391" s="5">
        <v>5928503.301</v>
      </c>
      <c r="G391" s="5">
        <v>214377.42319999999</v>
      </c>
      <c r="H391" s="5">
        <v>0</v>
      </c>
      <c r="I391" s="5">
        <v>32247816.602000002</v>
      </c>
      <c r="J391" s="6">
        <f t="shared" si="10"/>
        <v>120941730.9621</v>
      </c>
      <c r="K391" s="12"/>
      <c r="L391" s="122">
        <v>36</v>
      </c>
      <c r="M391" s="125" t="s">
        <v>58</v>
      </c>
      <c r="N391" s="13">
        <v>1</v>
      </c>
      <c r="O391" s="5" t="s">
        <v>439</v>
      </c>
      <c r="P391" s="5">
        <v>94708572.028699994</v>
      </c>
      <c r="Q391" s="5">
        <v>6801611.7687999997</v>
      </c>
      <c r="R391" s="5">
        <v>245949.4295</v>
      </c>
      <c r="S391" s="5">
        <v>0</v>
      </c>
      <c r="T391" s="5">
        <v>28923429.686099999</v>
      </c>
      <c r="U391" s="6">
        <f t="shared" si="11"/>
        <v>130679562.9131</v>
      </c>
    </row>
    <row r="392" spans="1:21" ht="24.95" customHeight="1">
      <c r="A392" s="128"/>
      <c r="B392" s="126"/>
      <c r="C392" s="1">
        <v>4</v>
      </c>
      <c r="D392" s="5" t="s">
        <v>915</v>
      </c>
      <c r="E392" s="5">
        <v>89556458.876000002</v>
      </c>
      <c r="F392" s="5">
        <v>6431606.4704999998</v>
      </c>
      <c r="G392" s="5">
        <v>232569.86660000001</v>
      </c>
      <c r="H392" s="5">
        <v>0</v>
      </c>
      <c r="I392" s="5">
        <v>33928344.961300001</v>
      </c>
      <c r="J392" s="6">
        <f t="shared" si="10"/>
        <v>130148980.17440002</v>
      </c>
      <c r="K392" s="12"/>
      <c r="L392" s="123"/>
      <c r="M392" s="126"/>
      <c r="N392" s="13">
        <v>2</v>
      </c>
      <c r="O392" s="5" t="s">
        <v>440</v>
      </c>
      <c r="P392" s="5">
        <v>91701568.572899997</v>
      </c>
      <c r="Q392" s="5">
        <v>6585660.1431999998</v>
      </c>
      <c r="R392" s="5">
        <v>238140.51869999999</v>
      </c>
      <c r="S392" s="5">
        <v>0</v>
      </c>
      <c r="T392" s="5">
        <v>31806467.439199999</v>
      </c>
      <c r="U392" s="6">
        <f t="shared" si="11"/>
        <v>130331836.67399999</v>
      </c>
    </row>
    <row r="393" spans="1:21" ht="24.95" customHeight="1">
      <c r="A393" s="128"/>
      <c r="B393" s="126"/>
      <c r="C393" s="1">
        <v>5</v>
      </c>
      <c r="D393" s="5" t="s">
        <v>916</v>
      </c>
      <c r="E393" s="5">
        <v>108545376.2802</v>
      </c>
      <c r="F393" s="5">
        <v>7795318.7652000003</v>
      </c>
      <c r="G393" s="5">
        <v>281882.33429999999</v>
      </c>
      <c r="H393" s="5">
        <v>0</v>
      </c>
      <c r="I393" s="5">
        <v>39629168.5207</v>
      </c>
      <c r="J393" s="6">
        <f t="shared" ref="J393:J413" si="12">E393+F393+G393+H393+I393</f>
        <v>156251745.90040001</v>
      </c>
      <c r="K393" s="12"/>
      <c r="L393" s="123"/>
      <c r="M393" s="126"/>
      <c r="N393" s="13">
        <v>3</v>
      </c>
      <c r="O393" s="5" t="s">
        <v>441</v>
      </c>
      <c r="P393" s="5">
        <v>108222871.3976</v>
      </c>
      <c r="Q393" s="5">
        <v>7772157.6831999999</v>
      </c>
      <c r="R393" s="5">
        <v>281044.81890000001</v>
      </c>
      <c r="S393" s="5">
        <v>0</v>
      </c>
      <c r="T393" s="5">
        <v>33404041.838300001</v>
      </c>
      <c r="U393" s="6">
        <f t="shared" ref="U393:U413" si="13">P393+Q393+R393+S393+T393</f>
        <v>149680115.73800001</v>
      </c>
    </row>
    <row r="394" spans="1:21" ht="24.95" customHeight="1">
      <c r="A394" s="128"/>
      <c r="B394" s="126"/>
      <c r="C394" s="1">
        <v>6</v>
      </c>
      <c r="D394" s="5" t="s">
        <v>245</v>
      </c>
      <c r="E394" s="5">
        <v>86478635.237299994</v>
      </c>
      <c r="F394" s="5">
        <v>6210568.8069000002</v>
      </c>
      <c r="G394" s="5">
        <v>224577.04240000001</v>
      </c>
      <c r="H394" s="5">
        <v>0</v>
      </c>
      <c r="I394" s="5">
        <v>32767506.3653</v>
      </c>
      <c r="J394" s="6">
        <f t="shared" si="12"/>
        <v>125681287.45189999</v>
      </c>
      <c r="K394" s="12"/>
      <c r="L394" s="123"/>
      <c r="M394" s="126"/>
      <c r="N394" s="13">
        <v>4</v>
      </c>
      <c r="O394" s="5" t="s">
        <v>442</v>
      </c>
      <c r="P394" s="5">
        <v>119446477.6251</v>
      </c>
      <c r="Q394" s="5">
        <v>8578194.6719000004</v>
      </c>
      <c r="R394" s="5">
        <v>310191.48950000003</v>
      </c>
      <c r="S394" s="5">
        <v>0</v>
      </c>
      <c r="T394" s="5">
        <v>36394260.7597</v>
      </c>
      <c r="U394" s="6">
        <f t="shared" si="13"/>
        <v>164729124.54620001</v>
      </c>
    </row>
    <row r="395" spans="1:21" ht="24.95" customHeight="1">
      <c r="A395" s="128"/>
      <c r="B395" s="126"/>
      <c r="C395" s="1">
        <v>7</v>
      </c>
      <c r="D395" s="5" t="s">
        <v>246</v>
      </c>
      <c r="E395" s="5">
        <v>139585923.51140001</v>
      </c>
      <c r="F395" s="5">
        <v>10024533.5748</v>
      </c>
      <c r="G395" s="5">
        <v>362491.77360000001</v>
      </c>
      <c r="H395" s="5">
        <v>0</v>
      </c>
      <c r="I395" s="5">
        <v>48782401.524400003</v>
      </c>
      <c r="J395" s="6">
        <f t="shared" si="12"/>
        <v>198755350.38420001</v>
      </c>
      <c r="K395" s="12"/>
      <c r="L395" s="123"/>
      <c r="M395" s="126"/>
      <c r="N395" s="13">
        <v>5</v>
      </c>
      <c r="O395" s="5" t="s">
        <v>917</v>
      </c>
      <c r="P395" s="5">
        <v>103965429.15449999</v>
      </c>
      <c r="Q395" s="5">
        <v>7466404.2687999997</v>
      </c>
      <c r="R395" s="5">
        <v>269988.63390000002</v>
      </c>
      <c r="S395" s="5">
        <v>0</v>
      </c>
      <c r="T395" s="5">
        <v>32945727.668699998</v>
      </c>
      <c r="U395" s="6">
        <f t="shared" si="13"/>
        <v>144647549.72589999</v>
      </c>
    </row>
    <row r="396" spans="1:21" ht="24.95" customHeight="1">
      <c r="A396" s="128"/>
      <c r="B396" s="126"/>
      <c r="C396" s="1">
        <v>8</v>
      </c>
      <c r="D396" s="5" t="s">
        <v>247</v>
      </c>
      <c r="E396" s="5">
        <v>95102093.284099996</v>
      </c>
      <c r="F396" s="5">
        <v>6829872.9784000004</v>
      </c>
      <c r="G396" s="5">
        <v>246971.36790000001</v>
      </c>
      <c r="H396" s="5">
        <v>0</v>
      </c>
      <c r="I396" s="5">
        <v>35162898.875600003</v>
      </c>
      <c r="J396" s="6">
        <f t="shared" si="12"/>
        <v>137341836.50600001</v>
      </c>
      <c r="K396" s="12"/>
      <c r="L396" s="123"/>
      <c r="M396" s="126"/>
      <c r="N396" s="13">
        <v>6</v>
      </c>
      <c r="O396" s="5" t="s">
        <v>443</v>
      </c>
      <c r="P396" s="5">
        <v>144361988.58320001</v>
      </c>
      <c r="Q396" s="5">
        <v>10367532.521</v>
      </c>
      <c r="R396" s="5">
        <v>374894.77419999999</v>
      </c>
      <c r="S396" s="5">
        <v>0</v>
      </c>
      <c r="T396" s="5">
        <v>44485825.205499999</v>
      </c>
      <c r="U396" s="6">
        <f t="shared" si="13"/>
        <v>199590241.0839</v>
      </c>
    </row>
    <row r="397" spans="1:21" ht="24.95" customHeight="1">
      <c r="A397" s="128"/>
      <c r="B397" s="126"/>
      <c r="C397" s="1">
        <v>9</v>
      </c>
      <c r="D397" s="5" t="s">
        <v>918</v>
      </c>
      <c r="E397" s="5">
        <v>102231058.67649999</v>
      </c>
      <c r="F397" s="5">
        <v>7341848.3348000003</v>
      </c>
      <c r="G397" s="5">
        <v>265484.63370000001</v>
      </c>
      <c r="H397" s="5">
        <v>0</v>
      </c>
      <c r="I397" s="5">
        <v>36288398.050899997</v>
      </c>
      <c r="J397" s="6">
        <f t="shared" si="12"/>
        <v>146126789.69589999</v>
      </c>
      <c r="K397" s="12"/>
      <c r="L397" s="123"/>
      <c r="M397" s="126"/>
      <c r="N397" s="13">
        <v>7</v>
      </c>
      <c r="O397" s="5" t="s">
        <v>444</v>
      </c>
      <c r="P397" s="5">
        <v>109636667.3097</v>
      </c>
      <c r="Q397" s="5">
        <v>7873691.1633000001</v>
      </c>
      <c r="R397" s="5">
        <v>284716.31650000002</v>
      </c>
      <c r="S397" s="5">
        <v>0</v>
      </c>
      <c r="T397" s="5">
        <v>37909268.833899997</v>
      </c>
      <c r="U397" s="6">
        <f t="shared" si="13"/>
        <v>155704343.62339997</v>
      </c>
    </row>
    <row r="398" spans="1:21" ht="24.95" customHeight="1">
      <c r="A398" s="128"/>
      <c r="B398" s="126"/>
      <c r="C398" s="1">
        <v>10</v>
      </c>
      <c r="D398" s="5" t="s">
        <v>919</v>
      </c>
      <c r="E398" s="5">
        <v>102947056.0476</v>
      </c>
      <c r="F398" s="5">
        <v>7393268.5603999998</v>
      </c>
      <c r="G398" s="5">
        <v>267344.01289999997</v>
      </c>
      <c r="H398" s="5">
        <v>0</v>
      </c>
      <c r="I398" s="5">
        <v>37741126.049000002</v>
      </c>
      <c r="J398" s="6">
        <f t="shared" si="12"/>
        <v>148348794.6699</v>
      </c>
      <c r="K398" s="12"/>
      <c r="L398" s="123"/>
      <c r="M398" s="126"/>
      <c r="N398" s="13">
        <v>8</v>
      </c>
      <c r="O398" s="5" t="s">
        <v>881</v>
      </c>
      <c r="P398" s="5">
        <v>99470309.135800004</v>
      </c>
      <c r="Q398" s="5">
        <v>7143581.7347999997</v>
      </c>
      <c r="R398" s="5">
        <v>258315.22169999999</v>
      </c>
      <c r="S398" s="5">
        <v>0</v>
      </c>
      <c r="T398" s="5">
        <v>31271143.051100001</v>
      </c>
      <c r="U398" s="6">
        <f t="shared" si="13"/>
        <v>138143349.14340001</v>
      </c>
    </row>
    <row r="399" spans="1:21" ht="24.95" customHeight="1">
      <c r="A399" s="128"/>
      <c r="B399" s="126"/>
      <c r="C399" s="1">
        <v>11</v>
      </c>
      <c r="D399" s="5" t="s">
        <v>248</v>
      </c>
      <c r="E399" s="5">
        <v>95417693.092899993</v>
      </c>
      <c r="F399" s="5">
        <v>6852538.1640999997</v>
      </c>
      <c r="G399" s="5">
        <v>247790.9515</v>
      </c>
      <c r="H399" s="5">
        <v>0</v>
      </c>
      <c r="I399" s="5">
        <v>31494124.3123</v>
      </c>
      <c r="J399" s="6">
        <f t="shared" si="12"/>
        <v>134012146.52079999</v>
      </c>
      <c r="K399" s="12"/>
      <c r="L399" s="123"/>
      <c r="M399" s="126"/>
      <c r="N399" s="13">
        <v>9</v>
      </c>
      <c r="O399" s="5" t="s">
        <v>445</v>
      </c>
      <c r="P399" s="5">
        <v>107530217.0958</v>
      </c>
      <c r="Q399" s="5">
        <v>7722413.8685999997</v>
      </c>
      <c r="R399" s="5">
        <v>279246.05949999997</v>
      </c>
      <c r="S399" s="5">
        <v>0</v>
      </c>
      <c r="T399" s="5">
        <v>33353584.639800001</v>
      </c>
      <c r="U399" s="6">
        <f t="shared" si="13"/>
        <v>148885461.66369998</v>
      </c>
    </row>
    <row r="400" spans="1:21" ht="24.95" customHeight="1">
      <c r="A400" s="128"/>
      <c r="B400" s="126"/>
      <c r="C400" s="1">
        <v>12</v>
      </c>
      <c r="D400" s="5" t="s">
        <v>249</v>
      </c>
      <c r="E400" s="5">
        <v>93479178.735100001</v>
      </c>
      <c r="F400" s="5">
        <v>6713321.3880000003</v>
      </c>
      <c r="G400" s="5">
        <v>242756.80840000001</v>
      </c>
      <c r="H400" s="5">
        <v>0</v>
      </c>
      <c r="I400" s="5">
        <v>34572401.059</v>
      </c>
      <c r="J400" s="6">
        <f t="shared" si="12"/>
        <v>135007657.9905</v>
      </c>
      <c r="K400" s="12"/>
      <c r="L400" s="123"/>
      <c r="M400" s="126"/>
      <c r="N400" s="13">
        <v>10</v>
      </c>
      <c r="O400" s="5" t="s">
        <v>446</v>
      </c>
      <c r="P400" s="5">
        <v>141931117.13010001</v>
      </c>
      <c r="Q400" s="5">
        <v>10192956.5187</v>
      </c>
      <c r="R400" s="5">
        <v>368582.02519999997</v>
      </c>
      <c r="S400" s="5">
        <v>0</v>
      </c>
      <c r="T400" s="5">
        <v>38589762.652500004</v>
      </c>
      <c r="U400" s="6">
        <f t="shared" si="13"/>
        <v>191082418.32650003</v>
      </c>
    </row>
    <row r="401" spans="1:21" ht="24.95" customHeight="1">
      <c r="A401" s="128"/>
      <c r="B401" s="126"/>
      <c r="C401" s="1">
        <v>13</v>
      </c>
      <c r="D401" s="5" t="s">
        <v>250</v>
      </c>
      <c r="E401" s="5">
        <v>97672525.382300004</v>
      </c>
      <c r="F401" s="5">
        <v>7014471.6988000004</v>
      </c>
      <c r="G401" s="5">
        <v>253646.54300000001</v>
      </c>
      <c r="H401" s="5">
        <v>0</v>
      </c>
      <c r="I401" s="5">
        <v>35362337.251900002</v>
      </c>
      <c r="J401" s="6">
        <f t="shared" si="12"/>
        <v>140302980.87599999</v>
      </c>
      <c r="K401" s="12"/>
      <c r="L401" s="123"/>
      <c r="M401" s="126"/>
      <c r="N401" s="13">
        <v>11</v>
      </c>
      <c r="O401" s="5" t="s">
        <v>920</v>
      </c>
      <c r="P401" s="5">
        <v>88618946.257100001</v>
      </c>
      <c r="Q401" s="5">
        <v>6364277.8567000004</v>
      </c>
      <c r="R401" s="5">
        <v>230135.2328</v>
      </c>
      <c r="S401" s="5">
        <v>0</v>
      </c>
      <c r="T401" s="5">
        <v>28495028.042599998</v>
      </c>
      <c r="U401" s="6">
        <f t="shared" si="13"/>
        <v>123708387.3892</v>
      </c>
    </row>
    <row r="402" spans="1:21" ht="24.95" customHeight="1">
      <c r="A402" s="128"/>
      <c r="B402" s="126"/>
      <c r="C402" s="1">
        <v>14</v>
      </c>
      <c r="D402" s="5" t="s">
        <v>251</v>
      </c>
      <c r="E402" s="5">
        <v>87124330.933699995</v>
      </c>
      <c r="F402" s="5">
        <v>6256940.2319</v>
      </c>
      <c r="G402" s="5">
        <v>226253.85459999999</v>
      </c>
      <c r="H402" s="5">
        <v>0</v>
      </c>
      <c r="I402" s="5">
        <v>32225398.358899999</v>
      </c>
      <c r="J402" s="6">
        <f t="shared" si="12"/>
        <v>125832923.37909999</v>
      </c>
      <c r="K402" s="12"/>
      <c r="L402" s="123"/>
      <c r="M402" s="126"/>
      <c r="N402" s="13">
        <v>12</v>
      </c>
      <c r="O402" s="5" t="s">
        <v>447</v>
      </c>
      <c r="P402" s="5">
        <v>102356347.6753</v>
      </c>
      <c r="Q402" s="5">
        <v>7350846.1172000002</v>
      </c>
      <c r="R402" s="5">
        <v>265809.99770000001</v>
      </c>
      <c r="S402" s="5">
        <v>0</v>
      </c>
      <c r="T402" s="5">
        <v>33633069.711400002</v>
      </c>
      <c r="U402" s="6">
        <f t="shared" si="13"/>
        <v>143606073.50160003</v>
      </c>
    </row>
    <row r="403" spans="1:21" ht="24.95" customHeight="1">
      <c r="A403" s="128"/>
      <c r="B403" s="126"/>
      <c r="C403" s="1">
        <v>15</v>
      </c>
      <c r="D403" s="5" t="s">
        <v>252</v>
      </c>
      <c r="E403" s="5">
        <v>86669695.100899994</v>
      </c>
      <c r="F403" s="5">
        <v>6224290.0043000001</v>
      </c>
      <c r="G403" s="5">
        <v>225073.20730000001</v>
      </c>
      <c r="H403" s="5">
        <v>0</v>
      </c>
      <c r="I403" s="5">
        <v>29253139.874299999</v>
      </c>
      <c r="J403" s="6">
        <f t="shared" si="12"/>
        <v>122372198.1868</v>
      </c>
      <c r="K403" s="12"/>
      <c r="L403" s="123"/>
      <c r="M403" s="126"/>
      <c r="N403" s="13">
        <v>13</v>
      </c>
      <c r="O403" s="5" t="s">
        <v>448</v>
      </c>
      <c r="P403" s="5">
        <v>108443185.4922</v>
      </c>
      <c r="Q403" s="5">
        <v>7787979.8090000004</v>
      </c>
      <c r="R403" s="5">
        <v>281616.95429999998</v>
      </c>
      <c r="S403" s="5">
        <v>0</v>
      </c>
      <c r="T403" s="5">
        <v>36916986.999700002</v>
      </c>
      <c r="U403" s="6">
        <f t="shared" si="13"/>
        <v>153429769.2552</v>
      </c>
    </row>
    <row r="404" spans="1:21" ht="24.95" customHeight="1">
      <c r="A404" s="128"/>
      <c r="B404" s="126"/>
      <c r="C404" s="1">
        <v>16</v>
      </c>
      <c r="D404" s="5" t="s">
        <v>253</v>
      </c>
      <c r="E404" s="5">
        <v>93670081.233400002</v>
      </c>
      <c r="F404" s="5">
        <v>6727031.2840999998</v>
      </c>
      <c r="G404" s="5">
        <v>243252.56460000001</v>
      </c>
      <c r="H404" s="5">
        <v>0</v>
      </c>
      <c r="I404" s="5">
        <v>34713758.741999999</v>
      </c>
      <c r="J404" s="6">
        <f t="shared" si="12"/>
        <v>135354123.82410002</v>
      </c>
      <c r="K404" s="12"/>
      <c r="L404" s="124"/>
      <c r="M404" s="127"/>
      <c r="N404" s="13">
        <v>14</v>
      </c>
      <c r="O404" s="5" t="s">
        <v>921</v>
      </c>
      <c r="P404" s="5">
        <v>119765412.0138</v>
      </c>
      <c r="Q404" s="5">
        <v>8601099.3345999997</v>
      </c>
      <c r="R404" s="5">
        <v>311019.73269999999</v>
      </c>
      <c r="S404" s="5">
        <v>0</v>
      </c>
      <c r="T404" s="5">
        <v>38714904.257600002</v>
      </c>
      <c r="U404" s="6">
        <f t="shared" si="13"/>
        <v>167392435.3387</v>
      </c>
    </row>
    <row r="405" spans="1:21" ht="24.95" customHeight="1">
      <c r="A405" s="128"/>
      <c r="B405" s="126"/>
      <c r="C405" s="1">
        <v>17</v>
      </c>
      <c r="D405" s="5" t="s">
        <v>254</v>
      </c>
      <c r="E405" s="5">
        <v>106964739.32439999</v>
      </c>
      <c r="F405" s="5">
        <v>7681803.3918000003</v>
      </c>
      <c r="G405" s="5">
        <v>277777.56589999999</v>
      </c>
      <c r="H405" s="5">
        <v>0</v>
      </c>
      <c r="I405" s="5">
        <v>39950259.784199998</v>
      </c>
      <c r="J405" s="6">
        <f t="shared" si="12"/>
        <v>154874580.06629997</v>
      </c>
      <c r="K405" s="12"/>
      <c r="L405" s="19"/>
      <c r="M405" s="111" t="s">
        <v>494</v>
      </c>
      <c r="N405" s="112"/>
      <c r="O405" s="113"/>
      <c r="P405" s="15">
        <v>1540159109.4718001</v>
      </c>
      <c r="Q405" s="15">
        <v>110608407.4598</v>
      </c>
      <c r="R405" s="15">
        <v>3999651.2050999999</v>
      </c>
      <c r="S405" s="15">
        <v>0</v>
      </c>
      <c r="T405" s="15">
        <v>486843500.78610003</v>
      </c>
      <c r="U405" s="8">
        <f t="shared" si="13"/>
        <v>2141610668.9228001</v>
      </c>
    </row>
    <row r="406" spans="1:21" ht="24.95" customHeight="1">
      <c r="A406" s="128"/>
      <c r="B406" s="126"/>
      <c r="C406" s="1">
        <v>18</v>
      </c>
      <c r="D406" s="5" t="s">
        <v>255</v>
      </c>
      <c r="E406" s="5">
        <v>128600675.82969999</v>
      </c>
      <c r="F406" s="5">
        <v>9235614.5961000007</v>
      </c>
      <c r="G406" s="5">
        <v>333964.09820000001</v>
      </c>
      <c r="H406" s="5">
        <v>0</v>
      </c>
      <c r="I406" s="5">
        <v>45118084.767399997</v>
      </c>
      <c r="J406" s="6">
        <f t="shared" si="12"/>
        <v>183288339.29139999</v>
      </c>
      <c r="K406" s="12"/>
      <c r="L406" s="122">
        <v>37</v>
      </c>
      <c r="M406" s="125" t="s">
        <v>59</v>
      </c>
      <c r="N406" s="13">
        <v>1</v>
      </c>
      <c r="O406" s="5" t="s">
        <v>922</v>
      </c>
      <c r="P406" s="5">
        <v>79113529.445299998</v>
      </c>
      <c r="Q406" s="5">
        <v>5681634.7392999995</v>
      </c>
      <c r="R406" s="5">
        <v>205450.5417</v>
      </c>
      <c r="S406" s="5">
        <v>0</v>
      </c>
      <c r="T406" s="5">
        <v>199086675.61539999</v>
      </c>
      <c r="U406" s="6">
        <f t="shared" si="13"/>
        <v>284087290.34169996</v>
      </c>
    </row>
    <row r="407" spans="1:21" ht="24.95" customHeight="1">
      <c r="A407" s="128"/>
      <c r="B407" s="126"/>
      <c r="C407" s="1">
        <v>19</v>
      </c>
      <c r="D407" s="5" t="s">
        <v>256</v>
      </c>
      <c r="E407" s="5">
        <v>88416141.463799998</v>
      </c>
      <c r="F407" s="5">
        <v>6349713.1827999996</v>
      </c>
      <c r="G407" s="5">
        <v>229608.5674</v>
      </c>
      <c r="H407" s="5">
        <v>0</v>
      </c>
      <c r="I407" s="5">
        <v>33613585.074900001</v>
      </c>
      <c r="J407" s="6">
        <f t="shared" si="12"/>
        <v>128609048.28889999</v>
      </c>
      <c r="K407" s="12"/>
      <c r="L407" s="123"/>
      <c r="M407" s="126"/>
      <c r="N407" s="13">
        <v>2</v>
      </c>
      <c r="O407" s="5" t="s">
        <v>923</v>
      </c>
      <c r="P407" s="5">
        <v>201958115.16350001</v>
      </c>
      <c r="Q407" s="5">
        <v>14503868.6941</v>
      </c>
      <c r="R407" s="5">
        <v>524466.60459999996</v>
      </c>
      <c r="S407" s="5">
        <v>0</v>
      </c>
      <c r="T407" s="5">
        <v>245610861.51809999</v>
      </c>
      <c r="U407" s="6">
        <f t="shared" si="13"/>
        <v>462597311.98030001</v>
      </c>
    </row>
    <row r="408" spans="1:21" ht="24.95" customHeight="1">
      <c r="A408" s="128"/>
      <c r="B408" s="126"/>
      <c r="C408" s="1">
        <v>20</v>
      </c>
      <c r="D408" s="5" t="s">
        <v>257</v>
      </c>
      <c r="E408" s="5">
        <v>85194840.961300001</v>
      </c>
      <c r="F408" s="5">
        <v>6118371.5530000003</v>
      </c>
      <c r="G408" s="5">
        <v>221243.147</v>
      </c>
      <c r="H408" s="5">
        <v>0</v>
      </c>
      <c r="I408" s="5">
        <v>31665136.097899999</v>
      </c>
      <c r="J408" s="6">
        <f t="shared" si="12"/>
        <v>123199591.75920001</v>
      </c>
      <c r="K408" s="12"/>
      <c r="L408" s="123"/>
      <c r="M408" s="126"/>
      <c r="N408" s="13">
        <v>3</v>
      </c>
      <c r="O408" s="5" t="s">
        <v>924</v>
      </c>
      <c r="P408" s="5">
        <v>113757483.43089999</v>
      </c>
      <c r="Q408" s="5">
        <v>8169632.6058</v>
      </c>
      <c r="R408" s="5">
        <v>295417.6961</v>
      </c>
      <c r="S408" s="5">
        <v>0</v>
      </c>
      <c r="T408" s="5">
        <v>209990340.54929999</v>
      </c>
      <c r="U408" s="6">
        <f t="shared" si="13"/>
        <v>332212874.28209996</v>
      </c>
    </row>
    <row r="409" spans="1:21" ht="24.95" customHeight="1">
      <c r="A409" s="128"/>
      <c r="B409" s="126"/>
      <c r="C409" s="1">
        <v>21</v>
      </c>
      <c r="D409" s="5" t="s">
        <v>925</v>
      </c>
      <c r="E409" s="5">
        <v>124129763.5924</v>
      </c>
      <c r="F409" s="5">
        <v>8914530.5734000001</v>
      </c>
      <c r="G409" s="5">
        <v>322353.55129999999</v>
      </c>
      <c r="H409" s="5">
        <v>0</v>
      </c>
      <c r="I409" s="5">
        <v>45342008.775300004</v>
      </c>
      <c r="J409" s="6">
        <f t="shared" si="12"/>
        <v>178708656.49240002</v>
      </c>
      <c r="K409" s="12"/>
      <c r="L409" s="123"/>
      <c r="M409" s="126"/>
      <c r="N409" s="13">
        <v>4</v>
      </c>
      <c r="O409" s="5" t="s">
        <v>449</v>
      </c>
      <c r="P409" s="5">
        <v>97491671.449200004</v>
      </c>
      <c r="Q409" s="5">
        <v>7001483.4528000001</v>
      </c>
      <c r="R409" s="5">
        <v>253176.88200000001</v>
      </c>
      <c r="S409" s="5">
        <v>0</v>
      </c>
      <c r="T409" s="5">
        <v>205503720.04949999</v>
      </c>
      <c r="U409" s="6">
        <f t="shared" si="13"/>
        <v>310250051.83350003</v>
      </c>
    </row>
    <row r="410" spans="1:21" ht="24.95" customHeight="1">
      <c r="A410" s="128"/>
      <c r="B410" s="126"/>
      <c r="C410" s="1">
        <v>22</v>
      </c>
      <c r="D410" s="5" t="s">
        <v>258</v>
      </c>
      <c r="E410" s="5">
        <v>82613180.364299998</v>
      </c>
      <c r="F410" s="5">
        <v>5932966.4441999998</v>
      </c>
      <c r="G410" s="5">
        <v>214538.8125</v>
      </c>
      <c r="H410" s="5">
        <v>0</v>
      </c>
      <c r="I410" s="5">
        <v>30862666.3627</v>
      </c>
      <c r="J410" s="6">
        <f t="shared" si="12"/>
        <v>119623351.98369999</v>
      </c>
      <c r="K410" s="12"/>
      <c r="L410" s="123"/>
      <c r="M410" s="126"/>
      <c r="N410" s="13">
        <v>5</v>
      </c>
      <c r="O410" s="5" t="s">
        <v>450</v>
      </c>
      <c r="P410" s="5">
        <v>92633665.117699996</v>
      </c>
      <c r="Q410" s="5">
        <v>6652599.7949000001</v>
      </c>
      <c r="R410" s="5">
        <v>240561.08749999999</v>
      </c>
      <c r="S410" s="5">
        <v>0</v>
      </c>
      <c r="T410" s="5">
        <v>201601330.595</v>
      </c>
      <c r="U410" s="6">
        <f t="shared" si="13"/>
        <v>301128156.59509999</v>
      </c>
    </row>
    <row r="411" spans="1:21" ht="24.95" customHeight="1">
      <c r="A411" s="128"/>
      <c r="B411" s="126"/>
      <c r="C411" s="1">
        <v>23</v>
      </c>
      <c r="D411" s="5" t="s">
        <v>926</v>
      </c>
      <c r="E411" s="5">
        <v>83373622.004199997</v>
      </c>
      <c r="F411" s="5">
        <v>5987578.4892999995</v>
      </c>
      <c r="G411" s="5">
        <v>216513.60930000001</v>
      </c>
      <c r="H411" s="5">
        <v>0</v>
      </c>
      <c r="I411" s="5">
        <v>30560892.259799998</v>
      </c>
      <c r="J411" s="6">
        <f t="shared" si="12"/>
        <v>120138606.3626</v>
      </c>
      <c r="K411" s="12"/>
      <c r="L411" s="124"/>
      <c r="M411" s="127"/>
      <c r="N411" s="13">
        <v>6</v>
      </c>
      <c r="O411" s="5" t="s">
        <v>927</v>
      </c>
      <c r="P411" s="5">
        <v>95286503.517700002</v>
      </c>
      <c r="Q411" s="5">
        <v>6843116.6245999997</v>
      </c>
      <c r="R411" s="5">
        <v>247450.26420000001</v>
      </c>
      <c r="S411" s="5">
        <v>0</v>
      </c>
      <c r="T411" s="5">
        <v>200856424.70609999</v>
      </c>
      <c r="U411" s="6">
        <f t="shared" si="13"/>
        <v>303233495.11259997</v>
      </c>
    </row>
    <row r="412" spans="1:21" ht="24.95" customHeight="1">
      <c r="A412" s="128"/>
      <c r="B412" s="126"/>
      <c r="C412" s="1">
        <v>24</v>
      </c>
      <c r="D412" s="5" t="s">
        <v>928</v>
      </c>
      <c r="E412" s="5">
        <v>107562004.01809999</v>
      </c>
      <c r="F412" s="5">
        <v>7724696.6852000002</v>
      </c>
      <c r="G412" s="5">
        <v>279328.60720000003</v>
      </c>
      <c r="H412" s="5">
        <v>0</v>
      </c>
      <c r="I412" s="5">
        <v>38833353.192000002</v>
      </c>
      <c r="J412" s="6">
        <f t="shared" si="12"/>
        <v>154399382.5025</v>
      </c>
      <c r="K412" s="12"/>
      <c r="L412" s="19"/>
      <c r="M412" s="111"/>
      <c r="N412" s="112"/>
      <c r="O412" s="113"/>
      <c r="P412" s="20">
        <v>680240968.12429988</v>
      </c>
      <c r="Q412" s="20">
        <v>48852335.911499999</v>
      </c>
      <c r="R412" s="20">
        <v>1766523.0760999999</v>
      </c>
      <c r="S412" s="20">
        <v>0</v>
      </c>
      <c r="T412" s="20">
        <v>1262649353.0334001</v>
      </c>
      <c r="U412" s="8">
        <f t="shared" si="13"/>
        <v>1993509180.1452999</v>
      </c>
    </row>
    <row r="413" spans="1:21" ht="24.95" customHeight="1">
      <c r="A413" s="128"/>
      <c r="B413" s="126"/>
      <c r="C413" s="1">
        <v>25</v>
      </c>
      <c r="D413" s="5" t="s">
        <v>259</v>
      </c>
      <c r="E413" s="5">
        <v>109904517.6742</v>
      </c>
      <c r="F413" s="5">
        <v>7892927.1644000001</v>
      </c>
      <c r="G413" s="5">
        <v>285411.89919999999</v>
      </c>
      <c r="H413" s="5">
        <v>0</v>
      </c>
      <c r="I413" s="5">
        <v>40848927.6866</v>
      </c>
      <c r="J413" s="6">
        <f t="shared" si="12"/>
        <v>158931784.4244</v>
      </c>
      <c r="K413" s="12"/>
      <c r="L413" s="111"/>
      <c r="M413" s="112"/>
      <c r="N413" s="112"/>
      <c r="O413" s="113"/>
      <c r="P413" s="15">
        <v>74866094342.749893</v>
      </c>
      <c r="Q413" s="15">
        <v>5376600000.0015049</v>
      </c>
      <c r="R413" s="15">
        <v>194420344.37500003</v>
      </c>
      <c r="S413" s="15">
        <v>-769309658.7254976</v>
      </c>
      <c r="T413" s="15">
        <v>30143716603.336178</v>
      </c>
      <c r="U413" s="8">
        <f t="shared" si="13"/>
        <v>109811521631.73709</v>
      </c>
    </row>
    <row r="414" spans="1:21">
      <c r="E414" s="31"/>
      <c r="F414" s="31"/>
      <c r="G414" s="31"/>
      <c r="H414" s="31"/>
      <c r="I414" s="31"/>
      <c r="J414" s="31"/>
    </row>
  </sheetData>
  <mergeCells count="116">
    <mergeCell ref="A1:U1"/>
    <mergeCell ref="B4:U4"/>
    <mergeCell ref="B8:B24"/>
    <mergeCell ref="M8:M26"/>
    <mergeCell ref="L8:L26"/>
    <mergeCell ref="A8:A24"/>
    <mergeCell ref="B25:D25"/>
    <mergeCell ref="A26:A46"/>
    <mergeCell ref="B26:B46"/>
    <mergeCell ref="M27:O27"/>
    <mergeCell ref="M106:O106"/>
    <mergeCell ref="L107:L122"/>
    <mergeCell ref="M107:M122"/>
    <mergeCell ref="B48:B78"/>
    <mergeCell ref="A80:A100"/>
    <mergeCell ref="L85:L105"/>
    <mergeCell ref="A123:A130"/>
    <mergeCell ref="B123:B130"/>
    <mergeCell ref="M123:O123"/>
    <mergeCell ref="L28:L61"/>
    <mergeCell ref="M28:M61"/>
    <mergeCell ref="M62:O62"/>
    <mergeCell ref="L63:L83"/>
    <mergeCell ref="M63:M83"/>
    <mergeCell ref="M84:O84"/>
    <mergeCell ref="M85:M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L406:L411"/>
    <mergeCell ref="M406:M411"/>
    <mergeCell ref="B388:D388"/>
    <mergeCell ref="A389:A413"/>
    <mergeCell ref="B389:B413"/>
    <mergeCell ref="M412:O412"/>
    <mergeCell ref="L413:O413"/>
    <mergeCell ref="M390:O390"/>
    <mergeCell ref="L391:L404"/>
    <mergeCell ref="M391:M404"/>
    <mergeCell ref="M405:O405"/>
    <mergeCell ref="L356:L371"/>
    <mergeCell ref="M356:M371"/>
    <mergeCell ref="M372:O372"/>
    <mergeCell ref="L373:L389"/>
    <mergeCell ref="M373:M389"/>
    <mergeCell ref="L308:L330"/>
    <mergeCell ref="M308:M330"/>
    <mergeCell ref="M331:O331"/>
    <mergeCell ref="L332:L354"/>
    <mergeCell ref="M332:M354"/>
    <mergeCell ref="M355:O355"/>
    <mergeCell ref="L256:L288"/>
    <mergeCell ref="M256:M288"/>
    <mergeCell ref="M289:O289"/>
    <mergeCell ref="L290:L306"/>
    <mergeCell ref="M290:M306"/>
    <mergeCell ref="M307:O307"/>
    <mergeCell ref="L206:L223"/>
    <mergeCell ref="M206:M223"/>
    <mergeCell ref="M224:O224"/>
    <mergeCell ref="L225:L254"/>
    <mergeCell ref="M225:M254"/>
    <mergeCell ref="M255:O255"/>
    <mergeCell ref="L159:L183"/>
    <mergeCell ref="M159:M183"/>
    <mergeCell ref="M184:O184"/>
    <mergeCell ref="L185:L204"/>
    <mergeCell ref="M185:M204"/>
    <mergeCell ref="M205:O205"/>
    <mergeCell ref="L124:L143"/>
    <mergeCell ref="M124:M143"/>
    <mergeCell ref="M144:O144"/>
    <mergeCell ref="L145:L157"/>
    <mergeCell ref="M145:M157"/>
    <mergeCell ref="M158:O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C5" sqref="C5"/>
    </sheetView>
  </sheetViews>
  <sheetFormatPr defaultRowHeight="12.75"/>
  <cols>
    <col min="1" max="1" width="6.85546875" customWidth="1"/>
    <col min="2" max="2" width="16.7109375" customWidth="1"/>
    <col min="3" max="3" width="24.140625" customWidth="1"/>
    <col min="4" max="6" width="22" customWidth="1"/>
    <col min="7" max="7" width="25" customWidth="1"/>
    <col min="8" max="8" width="24.5703125" customWidth="1"/>
    <col min="10" max="10" width="18.7109375" bestFit="1" customWidth="1"/>
  </cols>
  <sheetData>
    <row r="1" spans="1:8" ht="23.25">
      <c r="A1" s="132" t="s">
        <v>930</v>
      </c>
      <c r="B1" s="132"/>
      <c r="C1" s="132"/>
      <c r="D1" s="132"/>
      <c r="E1" s="132"/>
      <c r="F1" s="132"/>
      <c r="G1" s="132"/>
      <c r="H1" s="132"/>
    </row>
    <row r="2" spans="1:8" ht="19.5">
      <c r="A2" s="133" t="s">
        <v>18</v>
      </c>
      <c r="B2" s="133"/>
      <c r="C2" s="133"/>
      <c r="D2" s="133"/>
      <c r="E2" s="133"/>
      <c r="F2" s="133"/>
      <c r="G2" s="133"/>
      <c r="H2" s="133"/>
    </row>
    <row r="3" spans="1:8" ht="39" customHeight="1">
      <c r="A3" s="134" t="s">
        <v>936</v>
      </c>
      <c r="B3" s="134"/>
      <c r="C3" s="134"/>
      <c r="D3" s="134"/>
      <c r="E3" s="134"/>
      <c r="F3" s="134"/>
      <c r="G3" s="134"/>
      <c r="H3" s="134"/>
    </row>
    <row r="4" spans="1:8" ht="18.75">
      <c r="A4" s="88">
        <v>1</v>
      </c>
      <c r="B4" s="88">
        <v>2</v>
      </c>
      <c r="C4" s="88">
        <v>3</v>
      </c>
      <c r="D4" s="88">
        <v>4</v>
      </c>
      <c r="E4" s="88">
        <v>5</v>
      </c>
      <c r="F4" s="88">
        <v>6</v>
      </c>
      <c r="G4" s="88">
        <v>7</v>
      </c>
      <c r="H4" s="88" t="s">
        <v>937</v>
      </c>
    </row>
    <row r="5" spans="1:8" ht="84" customHeight="1">
      <c r="A5" s="89" t="s">
        <v>931</v>
      </c>
      <c r="B5" s="89" t="s">
        <v>536</v>
      </c>
      <c r="C5" s="90" t="s">
        <v>22</v>
      </c>
      <c r="D5" s="78" t="s">
        <v>537</v>
      </c>
      <c r="E5" s="78" t="s">
        <v>538</v>
      </c>
      <c r="F5" s="90" t="s">
        <v>932</v>
      </c>
      <c r="G5" s="90" t="s">
        <v>933</v>
      </c>
      <c r="H5" s="90" t="s">
        <v>934</v>
      </c>
    </row>
    <row r="6" spans="1:8" ht="19.5">
      <c r="A6" s="91"/>
      <c r="B6" s="91"/>
      <c r="C6" s="92" t="s">
        <v>534</v>
      </c>
      <c r="D6" s="92" t="s">
        <v>534</v>
      </c>
      <c r="E6" s="92" t="s">
        <v>534</v>
      </c>
      <c r="F6" s="92" t="s">
        <v>534</v>
      </c>
      <c r="G6" s="92" t="s">
        <v>534</v>
      </c>
      <c r="H6" s="92" t="s">
        <v>534</v>
      </c>
    </row>
    <row r="7" spans="1:8" ht="18.75">
      <c r="A7" s="93">
        <v>1</v>
      </c>
      <c r="B7" s="93" t="s">
        <v>23</v>
      </c>
      <c r="C7" s="94">
        <v>1553933315.635</v>
      </c>
      <c r="D7" s="95">
        <v>111597618.89800002</v>
      </c>
      <c r="E7" s="95">
        <v>4035421.5485</v>
      </c>
      <c r="F7" s="95">
        <v>0</v>
      </c>
      <c r="G7" s="94">
        <v>528360411.24910003</v>
      </c>
      <c r="H7" s="96">
        <f>C7+D7+E7+F7+G7</f>
        <v>2197926767.3306003</v>
      </c>
    </row>
    <row r="8" spans="1:8" ht="18.75">
      <c r="A8" s="93">
        <v>2</v>
      </c>
      <c r="B8" s="93" t="s">
        <v>24</v>
      </c>
      <c r="C8" s="94">
        <v>1960063851.9043</v>
      </c>
      <c r="D8" s="95">
        <v>140764379.37190002</v>
      </c>
      <c r="E8" s="95">
        <v>5090105.1061000004</v>
      </c>
      <c r="F8" s="95">
        <v>0</v>
      </c>
      <c r="G8" s="94">
        <v>628027529.9418</v>
      </c>
      <c r="H8" s="96">
        <f t="shared" ref="H8:H43" si="0">C8+D8+E8+F8+G8</f>
        <v>2733945866.3241</v>
      </c>
    </row>
    <row r="9" spans="1:8" ht="18.75">
      <c r="A9" s="93">
        <v>3</v>
      </c>
      <c r="B9" s="93" t="s">
        <v>25</v>
      </c>
      <c r="C9" s="94">
        <v>2610689871.9896998</v>
      </c>
      <c r="D9" s="95">
        <v>187489881.62079999</v>
      </c>
      <c r="E9" s="95">
        <v>6779720.8926999997</v>
      </c>
      <c r="F9" s="95">
        <v>0</v>
      </c>
      <c r="G9" s="94">
        <v>867880655.63520002</v>
      </c>
      <c r="H9" s="96">
        <f t="shared" si="0"/>
        <v>3672840130.1384001</v>
      </c>
    </row>
    <row r="10" spans="1:8" ht="18.75">
      <c r="A10" s="93">
        <v>4</v>
      </c>
      <c r="B10" s="93" t="s">
        <v>26</v>
      </c>
      <c r="C10" s="94">
        <v>1970656244.7656</v>
      </c>
      <c r="D10" s="95">
        <v>141525085.00169998</v>
      </c>
      <c r="E10" s="95">
        <v>5117612.5736999996</v>
      </c>
      <c r="F10" s="95">
        <v>0</v>
      </c>
      <c r="G10" s="94">
        <v>745600157.91779995</v>
      </c>
      <c r="H10" s="96">
        <f t="shared" si="0"/>
        <v>2862899100.2587996</v>
      </c>
    </row>
    <row r="11" spans="1:8" ht="18.75">
      <c r="A11" s="93">
        <v>5</v>
      </c>
      <c r="B11" s="93" t="s">
        <v>27</v>
      </c>
      <c r="C11" s="94">
        <v>2237084806.1066999</v>
      </c>
      <c r="D11" s="95">
        <v>160658977.52690002</v>
      </c>
      <c r="E11" s="95">
        <v>5809502.983</v>
      </c>
      <c r="F11" s="95">
        <v>0</v>
      </c>
      <c r="G11" s="94">
        <v>699305473.27219999</v>
      </c>
      <c r="H11" s="96">
        <f t="shared" si="0"/>
        <v>3102858759.8887997</v>
      </c>
    </row>
    <row r="12" spans="1:8" ht="18.75">
      <c r="A12" s="93">
        <v>6</v>
      </c>
      <c r="B12" s="93" t="s">
        <v>28</v>
      </c>
      <c r="C12" s="94">
        <v>910575400.84560001</v>
      </c>
      <c r="D12" s="95">
        <v>65394084.5075</v>
      </c>
      <c r="E12" s="95">
        <v>2364680.3613</v>
      </c>
      <c r="F12" s="95">
        <v>0</v>
      </c>
      <c r="G12" s="94">
        <v>333248623.4034</v>
      </c>
      <c r="H12" s="96">
        <f t="shared" si="0"/>
        <v>1311582789.1178</v>
      </c>
    </row>
    <row r="13" spans="1:8" ht="18.75">
      <c r="A13" s="93">
        <v>7</v>
      </c>
      <c r="B13" s="93" t="s">
        <v>29</v>
      </c>
      <c r="C13" s="94">
        <v>2434294499.829</v>
      </c>
      <c r="D13" s="96">
        <v>174821832.53579998</v>
      </c>
      <c r="E13" s="96">
        <v>6321638.3744999999</v>
      </c>
      <c r="F13" s="96">
        <f>-139538498.52</f>
        <v>-139538498.52000001</v>
      </c>
      <c r="G13" s="94">
        <v>725681296.67260003</v>
      </c>
      <c r="H13" s="96">
        <f t="shared" si="0"/>
        <v>3201580768.8919001</v>
      </c>
    </row>
    <row r="14" spans="1:8" ht="18.75">
      <c r="A14" s="93">
        <v>8</v>
      </c>
      <c r="B14" s="93" t="s">
        <v>30</v>
      </c>
      <c r="C14" s="94">
        <v>2642914326.9331002</v>
      </c>
      <c r="D14" s="95">
        <v>189804120.20869997</v>
      </c>
      <c r="E14" s="95">
        <v>6863404.8311000001</v>
      </c>
      <c r="F14" s="95">
        <v>0</v>
      </c>
      <c r="G14" s="94">
        <v>798540745.44640005</v>
      </c>
      <c r="H14" s="96">
        <f t="shared" si="0"/>
        <v>3638122597.4193006</v>
      </c>
    </row>
    <row r="15" spans="1:8" ht="18.75">
      <c r="A15" s="93">
        <v>9</v>
      </c>
      <c r="B15" s="93" t="s">
        <v>31</v>
      </c>
      <c r="C15" s="94">
        <v>1703803625.5927999</v>
      </c>
      <c r="D15" s="97">
        <v>122360738.24590001</v>
      </c>
      <c r="E15" s="97">
        <v>4424620.9253000002</v>
      </c>
      <c r="F15" s="97">
        <f>-38551266.1</f>
        <v>-38551266.100000001</v>
      </c>
      <c r="G15" s="94">
        <v>553413639.53139997</v>
      </c>
      <c r="H15" s="96">
        <f t="shared" si="0"/>
        <v>2345451358.1953998</v>
      </c>
    </row>
    <row r="16" spans="1:8" ht="18.75">
      <c r="A16" s="93">
        <v>10</v>
      </c>
      <c r="B16" s="93" t="s">
        <v>32</v>
      </c>
      <c r="C16" s="94">
        <v>2183179983.3312001</v>
      </c>
      <c r="D16" s="95">
        <v>156787736.84450001</v>
      </c>
      <c r="E16" s="95">
        <v>5669517.1281000003</v>
      </c>
      <c r="F16" s="95">
        <v>0</v>
      </c>
      <c r="G16" s="94">
        <v>770800577.35350001</v>
      </c>
      <c r="H16" s="96">
        <f t="shared" si="0"/>
        <v>3116437814.6573</v>
      </c>
    </row>
    <row r="17" spans="1:8" ht="18.75">
      <c r="A17" s="93">
        <v>11</v>
      </c>
      <c r="B17" s="93" t="s">
        <v>33</v>
      </c>
      <c r="C17" s="94">
        <v>1260364116.5599999</v>
      </c>
      <c r="D17" s="96">
        <v>90514588.327199996</v>
      </c>
      <c r="E17" s="96">
        <v>3273049.4056000002</v>
      </c>
      <c r="F17" s="96">
        <f>-43365271.6755</f>
        <v>-43365271.675499998</v>
      </c>
      <c r="G17" s="94">
        <v>421048507.39780003</v>
      </c>
      <c r="H17" s="96">
        <f t="shared" si="0"/>
        <v>1731834990.0151</v>
      </c>
    </row>
    <row r="18" spans="1:8" ht="18.75">
      <c r="A18" s="93">
        <v>12</v>
      </c>
      <c r="B18" s="93" t="s">
        <v>34</v>
      </c>
      <c r="C18" s="94">
        <v>1670428182.408</v>
      </c>
      <c r="D18" s="95">
        <v>119963840.03170002</v>
      </c>
      <c r="E18" s="95">
        <v>4337947.9765999997</v>
      </c>
      <c r="F18" s="95">
        <v>0</v>
      </c>
      <c r="G18" s="94">
        <v>596420662.2313</v>
      </c>
      <c r="H18" s="96">
        <f t="shared" si="0"/>
        <v>2391150632.6476002</v>
      </c>
    </row>
    <row r="19" spans="1:8" ht="18.75">
      <c r="A19" s="93">
        <v>13</v>
      </c>
      <c r="B19" s="93" t="s">
        <v>35</v>
      </c>
      <c r="C19" s="94">
        <v>1326380553.823</v>
      </c>
      <c r="D19" s="95">
        <v>95255639.395900011</v>
      </c>
      <c r="E19" s="95">
        <v>3444488.0063999998</v>
      </c>
      <c r="F19" s="95">
        <v>0</v>
      </c>
      <c r="G19" s="94">
        <v>476937397.31220001</v>
      </c>
      <c r="H19" s="96">
        <f t="shared" si="0"/>
        <v>1902018078.5375001</v>
      </c>
    </row>
    <row r="20" spans="1:8" ht="18.75">
      <c r="A20" s="93">
        <v>14</v>
      </c>
      <c r="B20" s="93" t="s">
        <v>36</v>
      </c>
      <c r="C20" s="94">
        <v>1697179867.5857</v>
      </c>
      <c r="D20" s="95">
        <v>121885044.97500002</v>
      </c>
      <c r="E20" s="95">
        <v>4407419.6368000004</v>
      </c>
      <c r="F20" s="95">
        <v>0</v>
      </c>
      <c r="G20" s="94">
        <v>582974891.93570006</v>
      </c>
      <c r="H20" s="96">
        <f t="shared" si="0"/>
        <v>2406447224.1332002</v>
      </c>
    </row>
    <row r="21" spans="1:8" ht="18.75">
      <c r="A21" s="93">
        <v>15</v>
      </c>
      <c r="B21" s="93" t="s">
        <v>37</v>
      </c>
      <c r="C21" s="94">
        <v>1162908830.6252</v>
      </c>
      <c r="D21" s="96">
        <v>83515717.944499984</v>
      </c>
      <c r="E21" s="96">
        <v>3019967.0131999999</v>
      </c>
      <c r="F21" s="96">
        <f>-53983557.43</f>
        <v>-53983557.43</v>
      </c>
      <c r="G21" s="94">
        <v>388802440.48830003</v>
      </c>
      <c r="H21" s="96">
        <f t="shared" si="0"/>
        <v>1584263398.6412001</v>
      </c>
    </row>
    <row r="22" spans="1:8" ht="18.75">
      <c r="A22" s="93">
        <v>16</v>
      </c>
      <c r="B22" s="93" t="s">
        <v>38</v>
      </c>
      <c r="C22" s="94">
        <v>2274598557.0735998</v>
      </c>
      <c r="D22" s="95">
        <v>163353073.36820003</v>
      </c>
      <c r="E22" s="95">
        <v>5906922.7356000002</v>
      </c>
      <c r="F22" s="95">
        <v>0</v>
      </c>
      <c r="G22" s="94">
        <v>784181938.98399997</v>
      </c>
      <c r="H22" s="96">
        <f t="shared" si="0"/>
        <v>3228040492.1613998</v>
      </c>
    </row>
    <row r="23" spans="1:8" ht="18.75">
      <c r="A23" s="93">
        <v>17</v>
      </c>
      <c r="B23" s="93" t="s">
        <v>39</v>
      </c>
      <c r="C23" s="94">
        <v>2389679944.9017</v>
      </c>
      <c r="D23" s="95">
        <v>171617783.78550005</v>
      </c>
      <c r="E23" s="95">
        <v>6205778.4889000002</v>
      </c>
      <c r="F23" s="95">
        <v>0</v>
      </c>
      <c r="G23" s="94">
        <v>835575130.33440006</v>
      </c>
      <c r="H23" s="96">
        <f t="shared" si="0"/>
        <v>3403078637.5105004</v>
      </c>
    </row>
    <row r="24" spans="1:8" ht="18.75">
      <c r="A24" s="93">
        <v>18</v>
      </c>
      <c r="B24" s="93" t="s">
        <v>40</v>
      </c>
      <c r="C24" s="94">
        <v>2687421376.9240999</v>
      </c>
      <c r="D24" s="95">
        <v>193000448.3608</v>
      </c>
      <c r="E24" s="95">
        <v>6978985.5362</v>
      </c>
      <c r="F24" s="95">
        <v>0</v>
      </c>
      <c r="G24" s="94">
        <v>893647431.67130005</v>
      </c>
      <c r="H24" s="96">
        <f t="shared" si="0"/>
        <v>3781048242.4923997</v>
      </c>
    </row>
    <row r="25" spans="1:8" ht="18.75">
      <c r="A25" s="93">
        <v>19</v>
      </c>
      <c r="B25" s="93" t="s">
        <v>41</v>
      </c>
      <c r="C25" s="94">
        <v>4278605159.4712</v>
      </c>
      <c r="D25" s="95">
        <v>307273255.03410006</v>
      </c>
      <c r="E25" s="95">
        <v>11111143.1128</v>
      </c>
      <c r="F25" s="95">
        <v>0</v>
      </c>
      <c r="G25" s="94">
        <v>1562226536.9663</v>
      </c>
      <c r="H25" s="96">
        <f t="shared" si="0"/>
        <v>6159216094.5844002</v>
      </c>
    </row>
    <row r="26" spans="1:8" ht="18.75">
      <c r="A26" s="93">
        <v>20</v>
      </c>
      <c r="B26" s="93" t="s">
        <v>42</v>
      </c>
      <c r="C26" s="94">
        <v>3257374935.8901</v>
      </c>
      <c r="D26" s="95">
        <v>233932359.28859997</v>
      </c>
      <c r="E26" s="95">
        <v>8459102.3793000001</v>
      </c>
      <c r="F26" s="95">
        <v>0</v>
      </c>
      <c r="G26" s="94">
        <v>1050938216.0376</v>
      </c>
      <c r="H26" s="96">
        <f t="shared" si="0"/>
        <v>4550704613.5956001</v>
      </c>
    </row>
    <row r="27" spans="1:8" ht="18.75">
      <c r="A27" s="93">
        <v>21</v>
      </c>
      <c r="B27" s="93" t="s">
        <v>43</v>
      </c>
      <c r="C27" s="94">
        <v>2055753228.3578999</v>
      </c>
      <c r="D27" s="95">
        <v>147636428.80850002</v>
      </c>
      <c r="E27" s="95">
        <v>5338601.5943999998</v>
      </c>
      <c r="F27" s="95">
        <v>0</v>
      </c>
      <c r="G27" s="94">
        <v>628615894.98339999</v>
      </c>
      <c r="H27" s="96">
        <f t="shared" si="0"/>
        <v>2837344153.7441998</v>
      </c>
    </row>
    <row r="28" spans="1:8" ht="18.75">
      <c r="A28" s="93">
        <v>22</v>
      </c>
      <c r="B28" s="93" t="s">
        <v>44</v>
      </c>
      <c r="C28" s="94">
        <v>2124771542.3787999</v>
      </c>
      <c r="D28" s="96">
        <v>152593063.32280001</v>
      </c>
      <c r="E28" s="96">
        <v>5517835.7920000004</v>
      </c>
      <c r="F28" s="96">
        <f>-89972595.51</f>
        <v>-89972595.510000005</v>
      </c>
      <c r="G28" s="94">
        <v>631224492.04809999</v>
      </c>
      <c r="H28" s="96">
        <f t="shared" si="0"/>
        <v>2824134338.0316997</v>
      </c>
    </row>
    <row r="29" spans="1:8" ht="18.75">
      <c r="A29" s="93">
        <v>23</v>
      </c>
      <c r="B29" s="93" t="s">
        <v>45</v>
      </c>
      <c r="C29" s="94">
        <v>1503498425.2585001</v>
      </c>
      <c r="D29" s="95">
        <v>107975575.6488</v>
      </c>
      <c r="E29" s="95">
        <v>3904446.7881999998</v>
      </c>
      <c r="F29" s="95">
        <v>0</v>
      </c>
      <c r="G29" s="94">
        <v>476623610.7227</v>
      </c>
      <c r="H29" s="96">
        <f t="shared" si="0"/>
        <v>2092002058.4182</v>
      </c>
    </row>
    <row r="30" spans="1:8" ht="18.75">
      <c r="A30" s="93">
        <v>24</v>
      </c>
      <c r="B30" s="93" t="s">
        <v>46</v>
      </c>
      <c r="C30" s="94">
        <v>2561203836.2669001</v>
      </c>
      <c r="D30" s="95">
        <v>183935981.5275</v>
      </c>
      <c r="E30" s="95">
        <v>6651210.2205999997</v>
      </c>
      <c r="F30" s="95">
        <v>0</v>
      </c>
      <c r="G30" s="94">
        <v>4900394935.1222</v>
      </c>
      <c r="H30" s="96">
        <f t="shared" si="0"/>
        <v>7652185963.1372004</v>
      </c>
    </row>
    <row r="31" spans="1:8" ht="18.75">
      <c r="A31" s="93">
        <v>25</v>
      </c>
      <c r="B31" s="93" t="s">
        <v>47</v>
      </c>
      <c r="C31" s="94">
        <v>1341379729.8597</v>
      </c>
      <c r="D31" s="97">
        <v>96332823.541400015</v>
      </c>
      <c r="E31" s="97">
        <v>3483439.4835000001</v>
      </c>
      <c r="F31" s="97">
        <f>-39238127.24</f>
        <v>-39238127.240000002</v>
      </c>
      <c r="G31" s="94">
        <v>397835078.6415</v>
      </c>
      <c r="H31" s="96">
        <f t="shared" si="0"/>
        <v>1799792944.2860999</v>
      </c>
    </row>
    <row r="32" spans="1:8" ht="18.75">
      <c r="A32" s="93">
        <v>26</v>
      </c>
      <c r="B32" s="93" t="s">
        <v>48</v>
      </c>
      <c r="C32" s="94">
        <v>2482790409.7828999</v>
      </c>
      <c r="D32" s="95">
        <v>178304625.53729996</v>
      </c>
      <c r="E32" s="95">
        <v>6447577.7816000003</v>
      </c>
      <c r="F32" s="95">
        <v>0</v>
      </c>
      <c r="G32" s="94">
        <v>750780993.81400001</v>
      </c>
      <c r="H32" s="96">
        <f t="shared" si="0"/>
        <v>3418323606.9158001</v>
      </c>
    </row>
    <row r="33" spans="1:10" ht="18.75">
      <c r="A33" s="93">
        <v>27</v>
      </c>
      <c r="B33" s="93" t="s">
        <v>49</v>
      </c>
      <c r="C33" s="94">
        <v>1771213701.4728999</v>
      </c>
      <c r="D33" s="96">
        <v>127201875.17399999</v>
      </c>
      <c r="E33" s="96">
        <v>4599678.6775000002</v>
      </c>
      <c r="F33" s="96">
        <f>-115776950.4</f>
        <v>-115776950.40000001</v>
      </c>
      <c r="G33" s="94">
        <v>657854755.37109995</v>
      </c>
      <c r="H33" s="96">
        <f t="shared" si="0"/>
        <v>2445093060.2954998</v>
      </c>
    </row>
    <row r="34" spans="1:10" ht="18.75">
      <c r="A34" s="93">
        <v>28</v>
      </c>
      <c r="B34" s="93" t="s">
        <v>50</v>
      </c>
      <c r="C34" s="94">
        <v>1691621122.0339</v>
      </c>
      <c r="D34" s="96">
        <v>121485836.8742</v>
      </c>
      <c r="E34" s="96">
        <v>4392984.0870000003</v>
      </c>
      <c r="F34" s="96">
        <f>-47177126.82</f>
        <v>-47177126.82</v>
      </c>
      <c r="G34" s="94">
        <v>579673155.04890001</v>
      </c>
      <c r="H34" s="96">
        <f t="shared" si="0"/>
        <v>2349995971.224</v>
      </c>
    </row>
    <row r="35" spans="1:10" ht="18.75">
      <c r="A35" s="93">
        <v>29</v>
      </c>
      <c r="B35" s="93" t="s">
        <v>51</v>
      </c>
      <c r="C35" s="94">
        <v>2291343579.4197001</v>
      </c>
      <c r="D35" s="96">
        <v>164555637.59900001</v>
      </c>
      <c r="E35" s="96">
        <v>5950408.0144999996</v>
      </c>
      <c r="F35" s="96">
        <f>-82028645.4</f>
        <v>-82028645.400000006</v>
      </c>
      <c r="G35" s="94">
        <v>822627832.3822</v>
      </c>
      <c r="H35" s="96">
        <f t="shared" si="0"/>
        <v>3202448812.0153999</v>
      </c>
    </row>
    <row r="36" spans="1:10" ht="18.75">
      <c r="A36" s="93">
        <v>30</v>
      </c>
      <c r="B36" s="93" t="s">
        <v>52</v>
      </c>
      <c r="C36" s="94">
        <v>2890351144.8841</v>
      </c>
      <c r="D36" s="96">
        <v>207574097.48710001</v>
      </c>
      <c r="E36" s="96">
        <v>7505975.4335000003</v>
      </c>
      <c r="F36" s="96">
        <f>-83688581.46</f>
        <v>-83688581.459999993</v>
      </c>
      <c r="G36" s="94">
        <v>1120068022.3742001</v>
      </c>
      <c r="H36" s="96">
        <f t="shared" si="0"/>
        <v>4141810658.7188997</v>
      </c>
    </row>
    <row r="37" spans="1:10" ht="18.75">
      <c r="A37" s="93">
        <v>31</v>
      </c>
      <c r="B37" s="93" t="s">
        <v>53</v>
      </c>
      <c r="C37" s="94">
        <v>1811862901.4031</v>
      </c>
      <c r="D37" s="95">
        <v>130121147.11230001</v>
      </c>
      <c r="E37" s="95">
        <v>4705240.9018000001</v>
      </c>
      <c r="F37" s="95">
        <v>0</v>
      </c>
      <c r="G37" s="94">
        <v>568121048.57819998</v>
      </c>
      <c r="H37" s="96">
        <f t="shared" si="0"/>
        <v>2514810337.9954</v>
      </c>
    </row>
    <row r="38" spans="1:10" ht="18.75">
      <c r="A38" s="93">
        <v>32</v>
      </c>
      <c r="B38" s="93" t="s">
        <v>54</v>
      </c>
      <c r="C38" s="94">
        <v>2245904510.3508</v>
      </c>
      <c r="D38" s="95">
        <v>161292375.35840002</v>
      </c>
      <c r="E38" s="95">
        <v>5832406.9415999996</v>
      </c>
      <c r="F38" s="95">
        <v>0</v>
      </c>
      <c r="G38" s="94">
        <v>925764436.49430001</v>
      </c>
      <c r="H38" s="96">
        <f t="shared" si="0"/>
        <v>3338793729.1450996</v>
      </c>
    </row>
    <row r="39" spans="1:10" ht="18.75">
      <c r="A39" s="93">
        <v>33</v>
      </c>
      <c r="B39" s="93" t="s">
        <v>55</v>
      </c>
      <c r="C39" s="94">
        <v>2261973453.8927999</v>
      </c>
      <c r="D39" s="96">
        <v>162446386.16409999</v>
      </c>
      <c r="E39" s="96">
        <v>5874136.5065000001</v>
      </c>
      <c r="F39" s="96">
        <f>-35989038.17</f>
        <v>-35989038.170000002</v>
      </c>
      <c r="G39" s="94">
        <v>691117429.48269999</v>
      </c>
      <c r="H39" s="96">
        <f t="shared" si="0"/>
        <v>3085422367.8760996</v>
      </c>
    </row>
    <row r="40" spans="1:10" ht="18.75">
      <c r="A40" s="93">
        <v>34</v>
      </c>
      <c r="B40" s="93" t="s">
        <v>56</v>
      </c>
      <c r="C40" s="94">
        <v>1695356671.2637</v>
      </c>
      <c r="D40" s="95">
        <v>121754109.90439999</v>
      </c>
      <c r="E40" s="95">
        <v>4402684.9638999999</v>
      </c>
      <c r="F40" s="95">
        <v>0</v>
      </c>
      <c r="G40" s="94">
        <v>486800232.4357</v>
      </c>
      <c r="H40" s="96">
        <f t="shared" si="0"/>
        <v>2308313698.5676999</v>
      </c>
    </row>
    <row r="41" spans="1:10" ht="18.75">
      <c r="A41" s="93">
        <v>35</v>
      </c>
      <c r="B41" s="93" t="s">
        <v>57</v>
      </c>
      <c r="C41" s="94">
        <v>1704532556.3325</v>
      </c>
      <c r="D41" s="95">
        <v>122413087.29720002</v>
      </c>
      <c r="E41" s="95">
        <v>4426513.8914999999</v>
      </c>
      <c r="F41" s="95">
        <v>0</v>
      </c>
      <c r="G41" s="94">
        <v>513109568.23519999</v>
      </c>
      <c r="H41" s="96">
        <f t="shared" si="0"/>
        <v>2344481725.7564001</v>
      </c>
    </row>
    <row r="42" spans="1:10" ht="18.75">
      <c r="A42" s="93">
        <v>36</v>
      </c>
      <c r="B42" s="93" t="s">
        <v>58</v>
      </c>
      <c r="C42" s="94">
        <v>1540159109.4718001</v>
      </c>
      <c r="D42" s="95">
        <v>110608407.4598</v>
      </c>
      <c r="E42" s="95">
        <v>3999651.2050999999</v>
      </c>
      <c r="F42" s="95">
        <v>0</v>
      </c>
      <c r="G42" s="94">
        <v>486843500.78609997</v>
      </c>
      <c r="H42" s="96">
        <f t="shared" si="0"/>
        <v>2141610668.9228001</v>
      </c>
    </row>
    <row r="43" spans="1:10" ht="18.75">
      <c r="A43" s="93">
        <v>37</v>
      </c>
      <c r="B43" s="93" t="s">
        <v>59</v>
      </c>
      <c r="C43" s="94">
        <v>680240968.1243</v>
      </c>
      <c r="D43" s="95">
        <v>48852335.911499999</v>
      </c>
      <c r="E43" s="95">
        <v>1766523.0760999999</v>
      </c>
      <c r="F43" s="95">
        <v>0</v>
      </c>
      <c r="G43" s="94">
        <v>1262649353.0334001</v>
      </c>
      <c r="H43" s="96">
        <f t="shared" si="0"/>
        <v>1993509180.1452999</v>
      </c>
      <c r="J43" s="32"/>
    </row>
    <row r="44" spans="1:10" ht="18.75">
      <c r="A44" s="93"/>
      <c r="B44" s="98" t="s">
        <v>935</v>
      </c>
      <c r="C44" s="99">
        <f t="shared" ref="C44:H44" si="1">SUM(C7:C43)</f>
        <v>74866094342.749908</v>
      </c>
      <c r="D44" s="99">
        <f t="shared" si="1"/>
        <v>5376600000.0015001</v>
      </c>
      <c r="E44" s="100">
        <f t="shared" si="1"/>
        <v>194420344.375</v>
      </c>
      <c r="F44" s="100">
        <f t="shared" si="1"/>
        <v>-769309658.72549999</v>
      </c>
      <c r="G44" s="100">
        <f t="shared" si="1"/>
        <v>30143716603.336197</v>
      </c>
      <c r="H44" s="99">
        <f t="shared" si="1"/>
        <v>109811521631.73709</v>
      </c>
    </row>
    <row r="47" spans="1:10">
      <c r="G47" s="101"/>
      <c r="H47" s="101"/>
    </row>
    <row r="48" spans="1:10">
      <c r="G48" s="35"/>
    </row>
  </sheetData>
  <mergeCells count="3">
    <mergeCell ref="A1:H1"/>
    <mergeCell ref="A2:H2"/>
    <mergeCell ref="A3:H3"/>
  </mergeCells>
  <printOptions horizontalCentered="1" verticalCentered="1"/>
  <pageMargins left="0.11811023622047245" right="0.31496062992125984" top="0.15748031496062992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FG</vt:lpstr>
      <vt:lpstr>SG Details</vt:lpstr>
      <vt:lpstr>LGC Details</vt:lpstr>
      <vt:lpstr>summ</vt:lpstr>
      <vt:lpstr>acctmonth</vt:lpstr>
      <vt:lpstr>previuosmonth</vt:lpstr>
      <vt:lpstr>'SG Details'!Print_Area</vt:lpstr>
      <vt:lpstr>summ!Print_Area</vt:lpstr>
      <vt:lpstr>'LGC Details'!Print_Titles</vt:lpstr>
    </vt:vector>
  </TitlesOfParts>
  <Company>OAGF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USER</cp:lastModifiedBy>
  <cp:lastPrinted>2017-11-30T13:25:38Z</cp:lastPrinted>
  <dcterms:created xsi:type="dcterms:W3CDTF">2003-11-12T08:54:16Z</dcterms:created>
  <dcterms:modified xsi:type="dcterms:W3CDTF">2017-12-18T17:41:35Z</dcterms:modified>
</cp:coreProperties>
</file>